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cun\Desktop\VRTIĆ\VRTIĆ 2025\FINANCIJSKI PLAN 2025 + ekonomska cijena\FINANCIJSKI PLAN\1. izmjena financijskog plana 2025\"/>
    </mc:Choice>
  </mc:AlternateContent>
  <xr:revisionPtr revIDLastSave="0" documentId="13_ncr:1_{BA8A4058-763E-4E02-AF94-21D7FE2F7EDF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7" l="1"/>
  <c r="G82" i="7"/>
  <c r="G81" i="7"/>
  <c r="I14" i="7"/>
  <c r="I9" i="7" s="1"/>
  <c r="F16" i="10"/>
  <c r="F6" i="10"/>
  <c r="D23" i="10"/>
  <c r="D22" i="10"/>
  <c r="E22" i="10" s="1"/>
  <c r="F21" i="10"/>
  <c r="D21" i="10"/>
  <c r="E21" i="10" s="1"/>
  <c r="D13" i="10"/>
  <c r="D12" i="10"/>
  <c r="E12" i="10" s="1"/>
  <c r="F11" i="10"/>
  <c r="D11" i="10" s="1"/>
  <c r="E11" i="10" s="1"/>
  <c r="J48" i="3"/>
  <c r="J11" i="3"/>
  <c r="H22" i="3"/>
  <c r="F17" i="8"/>
  <c r="F6" i="8"/>
  <c r="D25" i="8"/>
  <c r="D24" i="8"/>
  <c r="E24" i="8" s="1"/>
  <c r="F23" i="8"/>
  <c r="D23" i="8"/>
  <c r="E23" i="8" s="1"/>
  <c r="F12" i="8"/>
  <c r="D14" i="8"/>
  <c r="G19" i="7"/>
  <c r="G18" i="7"/>
  <c r="I24" i="7" l="1"/>
  <c r="G80" i="7"/>
  <c r="H80" i="7" s="1"/>
  <c r="G51" i="7"/>
  <c r="G38" i="7"/>
  <c r="G48" i="7"/>
  <c r="H74" i="3"/>
  <c r="I74" i="3" s="1"/>
  <c r="G36" i="7"/>
  <c r="G74" i="7"/>
  <c r="G49" i="7"/>
  <c r="G47" i="7"/>
  <c r="H47" i="7" s="1"/>
  <c r="G46" i="7"/>
  <c r="H46" i="7" s="1"/>
  <c r="F23" i="7"/>
  <c r="G34" i="7"/>
  <c r="G33" i="7"/>
  <c r="H33" i="7" s="1"/>
  <c r="G52" i="7"/>
  <c r="G50" i="7"/>
  <c r="H50" i="7" s="1"/>
  <c r="G43" i="7"/>
  <c r="G29" i="7"/>
  <c r="J62" i="3"/>
  <c r="H63" i="3"/>
  <c r="J38" i="3"/>
  <c r="G34" i="3"/>
  <c r="H40" i="3"/>
  <c r="H21" i="3"/>
  <c r="H17" i="3"/>
  <c r="H13" i="3"/>
  <c r="I13" i="3" s="1"/>
  <c r="H14" i="3"/>
  <c r="I14" i="3" s="1"/>
  <c r="H15" i="3"/>
  <c r="H16" i="3"/>
  <c r="J14" i="1" l="1"/>
  <c r="J16" i="1"/>
  <c r="F14" i="7"/>
  <c r="F15" i="7" s="1"/>
  <c r="G68" i="3"/>
  <c r="G62" i="3"/>
  <c r="G53" i="3"/>
  <c r="G46" i="3"/>
  <c r="G42" i="3"/>
  <c r="G33" i="3"/>
  <c r="H28" i="3"/>
  <c r="I28" i="3" s="1"/>
  <c r="G23" i="7" l="1"/>
  <c r="H23" i="7" s="1"/>
  <c r="G41" i="3"/>
  <c r="G85" i="7"/>
  <c r="H85" i="7" s="1"/>
  <c r="G84" i="7"/>
  <c r="H84" i="7" s="1"/>
  <c r="G83" i="7"/>
  <c r="H83" i="7" s="1"/>
  <c r="G58" i="7"/>
  <c r="H58" i="7" s="1"/>
  <c r="G59" i="7"/>
  <c r="H59" i="7" s="1"/>
  <c r="G60" i="7"/>
  <c r="H60" i="7" s="1"/>
  <c r="G61" i="7"/>
  <c r="H61" i="7" s="1"/>
  <c r="G62" i="7"/>
  <c r="H62" i="7" s="1"/>
  <c r="G63" i="7"/>
  <c r="H63" i="7" s="1"/>
  <c r="G64" i="7"/>
  <c r="H64" i="7" s="1"/>
  <c r="G65" i="7"/>
  <c r="H65" i="7" s="1"/>
  <c r="G66" i="7"/>
  <c r="H66" i="7" s="1"/>
  <c r="G67" i="7"/>
  <c r="H67" i="7" s="1"/>
  <c r="G68" i="7"/>
  <c r="H68" i="7" s="1"/>
  <c r="G69" i="7"/>
  <c r="H69" i="7" s="1"/>
  <c r="G70" i="7"/>
  <c r="H70" i="7" s="1"/>
  <c r="G71" i="7"/>
  <c r="H71" i="7" s="1"/>
  <c r="G72" i="7"/>
  <c r="H72" i="7" s="1"/>
  <c r="G73" i="7"/>
  <c r="H73" i="7" s="1"/>
  <c r="G75" i="7"/>
  <c r="H75" i="7" s="1"/>
  <c r="G76" i="7"/>
  <c r="H76" i="7" s="1"/>
  <c r="G77" i="7"/>
  <c r="H77" i="7" s="1"/>
  <c r="G78" i="7"/>
  <c r="H78" i="7" s="1"/>
  <c r="G79" i="7"/>
  <c r="H79" i="7" s="1"/>
  <c r="G57" i="7"/>
  <c r="H57" i="7" s="1"/>
  <c r="G56" i="7"/>
  <c r="H56" i="7" s="1"/>
  <c r="G55" i="7"/>
  <c r="H55" i="7" s="1"/>
  <c r="G54" i="7"/>
  <c r="H54" i="7" s="1"/>
  <c r="G53" i="7"/>
  <c r="H53" i="7" s="1"/>
  <c r="G41" i="7"/>
  <c r="H41" i="7" s="1"/>
  <c r="G42" i="7"/>
  <c r="H42" i="7" s="1"/>
  <c r="G44" i="7"/>
  <c r="H44" i="7" s="1"/>
  <c r="G45" i="7"/>
  <c r="H45" i="7" s="1"/>
  <c r="G40" i="7"/>
  <c r="H40" i="7" s="1"/>
  <c r="G39" i="7"/>
  <c r="H39" i="7" s="1"/>
  <c r="G37" i="7"/>
  <c r="G27" i="7"/>
  <c r="H27" i="7" s="1"/>
  <c r="G28" i="7"/>
  <c r="H28" i="7" s="1"/>
  <c r="G30" i="7"/>
  <c r="H30" i="7" s="1"/>
  <c r="G31" i="7"/>
  <c r="H31" i="7" s="1"/>
  <c r="G32" i="7"/>
  <c r="H32" i="7" s="1"/>
  <c r="G35" i="7"/>
  <c r="H35" i="7" s="1"/>
  <c r="G26" i="7"/>
  <c r="H26" i="7" s="1"/>
  <c r="G25" i="7"/>
  <c r="H25" i="7" s="1"/>
  <c r="G24" i="7"/>
  <c r="H24" i="7" s="1"/>
  <c r="G22" i="7"/>
  <c r="H22" i="7" s="1"/>
  <c r="G17" i="7"/>
  <c r="H17" i="7" s="1"/>
  <c r="G16" i="7"/>
  <c r="H16" i="7" s="1"/>
  <c r="G12" i="7"/>
  <c r="H12" i="7" s="1"/>
  <c r="G13" i="7"/>
  <c r="H13" i="7" s="1"/>
  <c r="G11" i="7"/>
  <c r="H11" i="7" s="1"/>
  <c r="G10" i="7"/>
  <c r="H10" i="7" s="1"/>
  <c r="G9" i="7"/>
  <c r="H9" i="7" s="1"/>
  <c r="G21" i="7"/>
  <c r="H21" i="7" s="1"/>
  <c r="D7" i="10"/>
  <c r="E7" i="10" s="1"/>
  <c r="D8" i="10"/>
  <c r="E8" i="10" s="1"/>
  <c r="D9" i="10"/>
  <c r="D15" i="10"/>
  <c r="E15" i="10" s="1"/>
  <c r="D16" i="10"/>
  <c r="E16" i="10" s="1"/>
  <c r="D17" i="10"/>
  <c r="E17" i="10" s="1"/>
  <c r="D18" i="10"/>
  <c r="E18" i="10" s="1"/>
  <c r="D20" i="10"/>
  <c r="D25" i="10"/>
  <c r="E25" i="10" s="1"/>
  <c r="D6" i="10"/>
  <c r="E6" i="10" s="1"/>
  <c r="D24" i="10"/>
  <c r="E24" i="10" s="1"/>
  <c r="D7" i="11"/>
  <c r="D8" i="11"/>
  <c r="E8" i="11" s="1"/>
  <c r="D6" i="11"/>
  <c r="E6" i="11" s="1"/>
  <c r="D7" i="8"/>
  <c r="E7" i="8" s="1"/>
  <c r="D8" i="8"/>
  <c r="E8" i="8" s="1"/>
  <c r="D9" i="8"/>
  <c r="D10" i="8"/>
  <c r="D11" i="8"/>
  <c r="D12" i="8"/>
  <c r="E12" i="8" s="1"/>
  <c r="D13" i="8"/>
  <c r="E13" i="8" s="1"/>
  <c r="D15" i="8"/>
  <c r="E15" i="8" s="1"/>
  <c r="D16" i="8"/>
  <c r="E16" i="8" s="1"/>
  <c r="D17" i="8"/>
  <c r="E17" i="8" s="1"/>
  <c r="D18" i="8"/>
  <c r="E18" i="8" s="1"/>
  <c r="D19" i="8"/>
  <c r="E19" i="8" s="1"/>
  <c r="D20" i="8"/>
  <c r="D21" i="8"/>
  <c r="D22" i="8"/>
  <c r="D27" i="8"/>
  <c r="E27" i="8" s="1"/>
  <c r="D6" i="8"/>
  <c r="E6" i="8" s="1"/>
  <c r="D26" i="8"/>
  <c r="E26" i="8" s="1"/>
  <c r="H35" i="3"/>
  <c r="I35" i="3" s="1"/>
  <c r="H36" i="3"/>
  <c r="I36" i="3" s="1"/>
  <c r="H37" i="3"/>
  <c r="I37" i="3" s="1"/>
  <c r="H38" i="3"/>
  <c r="I38" i="3" s="1"/>
  <c r="H39" i="3"/>
  <c r="I39" i="3" s="1"/>
  <c r="H43" i="3"/>
  <c r="I43" i="3" s="1"/>
  <c r="H44" i="3"/>
  <c r="I44" i="3" s="1"/>
  <c r="H45" i="3"/>
  <c r="I45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4" i="3"/>
  <c r="I64" i="3" s="1"/>
  <c r="H65" i="3"/>
  <c r="I65" i="3" s="1"/>
  <c r="H66" i="3"/>
  <c r="I66" i="3" s="1"/>
  <c r="H67" i="3"/>
  <c r="I67" i="3" s="1"/>
  <c r="H69" i="3"/>
  <c r="I69" i="3" s="1"/>
  <c r="H70" i="3"/>
  <c r="I70" i="3" s="1"/>
  <c r="H71" i="3"/>
  <c r="I71" i="3" s="1"/>
  <c r="H72" i="3"/>
  <c r="I72" i="3" s="1"/>
  <c r="H73" i="3"/>
  <c r="I73" i="3" s="1"/>
  <c r="H75" i="3"/>
  <c r="H32" i="3"/>
  <c r="I32" i="3" s="1"/>
  <c r="H68" i="3"/>
  <c r="I68" i="3" s="1"/>
  <c r="J53" i="3"/>
  <c r="J46" i="3"/>
  <c r="J42" i="3"/>
  <c r="J34" i="3"/>
  <c r="H11" i="3"/>
  <c r="I11" i="3" s="1"/>
  <c r="H12" i="3"/>
  <c r="I12" i="3" s="1"/>
  <c r="H18" i="3"/>
  <c r="H19" i="3"/>
  <c r="H20" i="3"/>
  <c r="H23" i="3"/>
  <c r="H24" i="3"/>
  <c r="H25" i="3"/>
  <c r="H26" i="3"/>
  <c r="I26" i="3" s="1"/>
  <c r="H27" i="3"/>
  <c r="I27" i="3" s="1"/>
  <c r="H10" i="3"/>
  <c r="I10" i="3" s="1"/>
  <c r="G20" i="7" l="1"/>
  <c r="H20" i="7" s="1"/>
  <c r="J41" i="3"/>
  <c r="J33" i="3" s="1"/>
  <c r="H33" i="3" s="1"/>
  <c r="I33" i="3" s="1"/>
  <c r="H16" i="1" l="1"/>
  <c r="H15" i="1"/>
  <c r="I15" i="1" s="1"/>
  <c r="H14" i="1"/>
  <c r="I14" i="1" s="1"/>
  <c r="H13" i="1"/>
  <c r="I13" i="1" s="1"/>
  <c r="H12" i="1"/>
  <c r="H11" i="1"/>
  <c r="I11" i="1" s="1"/>
  <c r="H10" i="1"/>
  <c r="I10" i="1" s="1"/>
  <c r="H62" i="3"/>
  <c r="I62" i="3" s="1"/>
  <c r="H53" i="3"/>
  <c r="I53" i="3" s="1"/>
  <c r="H46" i="3"/>
  <c r="I46" i="3" s="1"/>
  <c r="H42" i="3"/>
  <c r="I42" i="3" s="1"/>
  <c r="H34" i="3"/>
  <c r="I34" i="3" s="1"/>
  <c r="G15" i="7" l="1"/>
  <c r="H15" i="7" s="1"/>
  <c r="G14" i="7"/>
  <c r="H14" i="7" s="1"/>
  <c r="H41" i="3"/>
  <c r="I41" i="3" s="1"/>
</calcChain>
</file>

<file path=xl/sharedStrings.xml><?xml version="1.0" encoding="utf-8"?>
<sst xmlns="http://schemas.openxmlformats.org/spreadsheetml/2006/main" count="288" uniqueCount="185">
  <si>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</si>
  <si>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</si>
  <si>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</si>
  <si>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</si>
  <si>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</si>
  <si>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</si>
  <si>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</si>
  <si>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</si>
  <si>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</si>
  <si>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</si>
  <si>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</si>
  <si>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</si>
  <si>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</si>
  <si>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</si>
  <si>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</si>
  <si>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</si>
  <si>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 xml:space="preserve">IZVJEŠTAJ O PRIHODIMA I RASHODIMA PREMA EKONOMSKOJ KLASIFIKACIJI 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</si>
  <si>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</si>
  <si>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</si>
  <si>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</si>
  <si>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</si>
  <si>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</si>
  <si>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</si>
  <si>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</si>
  <si>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</si>
  <si>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</si>
  <si>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</si>
  <si>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</si>
  <si>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</si>
  <si>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</si>
  <si>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</si>
  <si>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</si>
  <si>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</si>
  <si>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</si>
  <si>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</si>
  <si>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</si>
  <si>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</si>
  <si>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</si>
  <si>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</si>
  <si>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</si>
  <si>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</si>
  <si>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</si>
  <si>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</si>
  <si>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>IZVJEŠTAJ O RASHODIMA PREMA FUNKCIJSKOJ KLASIFIKACIJI</t>
  </si>
  <si>
    <t>6 PRIHODI POSLOVANJA</t>
  </si>
  <si>
    <t>3 RASHODI  POSLOVANJA</t>
  </si>
  <si>
    <t>4 RASHODI ZA NABAVU NEFINANCIJSKE IMOVINE</t>
  </si>
  <si>
    <t>7 PRIHODI OD PRODAJE NEFINANCIJSKE IMOVINE</t>
  </si>
  <si>
    <t>SAŽETAK  RAČUNA PRIHODA I RASHODA I  RAČUNA FINANCIRANJA</t>
  </si>
  <si>
    <t>SAŽETAK  RAČUNA PRIHODA I RASHODA</t>
  </si>
  <si>
    <t>RAZLIKA - VIŠAK MANJAK</t>
  </si>
  <si>
    <t xml:space="preserve"> RAČUN PRIHODA I RASHODA </t>
  </si>
  <si>
    <t xml:space="preserve"> RAČUN FINANCIRANJA</t>
  </si>
  <si>
    <t>IZVJEŠTAJ PO PROGRAMSKOJ KLASIFIKACIJI</t>
  </si>
  <si>
    <t>5 Pomoći</t>
  </si>
  <si>
    <t>5 1 1 Tekuće pomoći</t>
  </si>
  <si>
    <t xml:space="preserve">   5 1 1 Tekuće pomoći</t>
  </si>
  <si>
    <t>Pomoći pror. iz drugih pror. I izvanpror. Korisnicima</t>
  </si>
  <si>
    <t>Tekuće pomoći pror. iz drugih pror. I izvanpror. Kor.</t>
  </si>
  <si>
    <t>Prihodi od pruženih usluga</t>
  </si>
  <si>
    <t>Prihodi iz nadl pror i od HZZO-a na temelju ug obv</t>
  </si>
  <si>
    <t>Prihodi iz nadl pror za financiranje redovne djelatnosti pror korisnika</t>
  </si>
  <si>
    <t>Ostali rashodi za zaposlene</t>
  </si>
  <si>
    <t>Doprinosi na plaće</t>
  </si>
  <si>
    <t>Naknade za prijevoz, rad na terenu i odvojen život</t>
  </si>
  <si>
    <t>Stručno usavrš zaposlenika</t>
  </si>
  <si>
    <t>Rh za mat i energiju</t>
  </si>
  <si>
    <t>Uredski mat i ostali mat rh</t>
  </si>
  <si>
    <t>Materijal i sirovine</t>
  </si>
  <si>
    <t>Energija</t>
  </si>
  <si>
    <t>Materijal i dj za tek i inv održ</t>
  </si>
  <si>
    <t>Sitni inventar i autogume</t>
  </si>
  <si>
    <t>Službena radna i zaštitna odjeća i obuća</t>
  </si>
  <si>
    <t>Rh za usluge</t>
  </si>
  <si>
    <t>Usluge tel, pošte i prijevoza</t>
  </si>
  <si>
    <t>Usluge tek i inv održavanja</t>
  </si>
  <si>
    <t>Komunalne usluge</t>
  </si>
  <si>
    <t>Zakupnine i najamnine</t>
  </si>
  <si>
    <t>Intelektualne i osobne usluge</t>
  </si>
  <si>
    <t>Računalne usluge</t>
  </si>
  <si>
    <t>Ostale usluge</t>
  </si>
  <si>
    <t>Ostali nespomenuti rh poslovanja</t>
  </si>
  <si>
    <t>Premija osiguranja</t>
  </si>
  <si>
    <t>Reprezentacija</t>
  </si>
  <si>
    <t>Pristojbe i naknade</t>
  </si>
  <si>
    <t>Financijski rashodi</t>
  </si>
  <si>
    <t>Ostali financijski rashodi</t>
  </si>
  <si>
    <t>Bankarske usluge i suluge platnog prometa</t>
  </si>
  <si>
    <t>Rashodi za nabavu proizvedene dug imovine</t>
  </si>
  <si>
    <t>Postrojenja i oprema</t>
  </si>
  <si>
    <t>Uredska oprema i namještaj</t>
  </si>
  <si>
    <t>UKUPNO IZDACI</t>
  </si>
  <si>
    <t>VLASTITI PRIHODI</t>
  </si>
  <si>
    <t>K002</t>
  </si>
  <si>
    <t>DJEĆJI VRTIĆ SPUŽVICA</t>
  </si>
  <si>
    <t>IZVOR 3.</t>
  </si>
  <si>
    <t>POMOĆI</t>
  </si>
  <si>
    <t>TEKUĆE POMOĆI</t>
  </si>
  <si>
    <t>IZVOR 5.</t>
  </si>
  <si>
    <t>IZVOR 5.1</t>
  </si>
  <si>
    <t>IZVOR 3.2</t>
  </si>
  <si>
    <t>VLASTITI PRIHODI - PK</t>
  </si>
  <si>
    <t>IZVOR 5.1.1</t>
  </si>
  <si>
    <t>TEKUĆE POMOĆI PK</t>
  </si>
  <si>
    <t>PLAĆE ZA REDOVAN RAD</t>
  </si>
  <si>
    <t>SLUŽBENA PUTOVANJA</t>
  </si>
  <si>
    <t>STRUČNO USAVRŠAVANJE ZAPOSLENIKA DV SPUŽVICA</t>
  </si>
  <si>
    <t>UREDSKI MATERIJAL I OST MAT RASHODI</t>
  </si>
  <si>
    <t>ENERGIJA</t>
  </si>
  <si>
    <t>MATERIJAL</t>
  </si>
  <si>
    <t>SITNI INVENTAR</t>
  </si>
  <si>
    <t>SLUŽBENA I ZAŠTITNA RADNA ODJEĆA</t>
  </si>
  <si>
    <t>USLUGE TELEFONA POŠTE I PRIJEVOZA</t>
  </si>
  <si>
    <t>USLUGE TEKUĆEG I INVESTICIJSKOG ODRŽAVANJA</t>
  </si>
  <si>
    <t xml:space="preserve"> KOMUNALNE USLUGE</t>
  </si>
  <si>
    <t>ZAKUPNINE I NAJAMNINE</t>
  </si>
  <si>
    <t>RAČUNALNE USLUGE</t>
  </si>
  <si>
    <t>OSTALE USLUGE</t>
  </si>
  <si>
    <t>PREMIJE OSIGURANJA</t>
  </si>
  <si>
    <t>OSTALI NESPOMENUTI RASHODI</t>
  </si>
  <si>
    <t>BANKARSKE USLUGE I USLUGE PLATNOG PROMETA</t>
  </si>
  <si>
    <t>UREDSKA OPREMA NAMJEŠTAJ</t>
  </si>
  <si>
    <t>RASHODI</t>
  </si>
  <si>
    <t>RASHODI DV SPUŽVICA</t>
  </si>
  <si>
    <t>RASHODI TEKUĆE POMOĆI</t>
  </si>
  <si>
    <t>KONTO</t>
  </si>
  <si>
    <t>NAKNADE ZA PRIJEVOZ</t>
  </si>
  <si>
    <t>0911 Predškolsko obrazovanje</t>
  </si>
  <si>
    <t>REPREZENTACIJA</t>
  </si>
  <si>
    <t>IZVOR 1.</t>
  </si>
  <si>
    <t>PRIHODI PRORAČUNSKIH KORISNIKA</t>
  </si>
  <si>
    <t>GLAVA 1</t>
  </si>
  <si>
    <t>PRIHODI IZ NADLEŽNOG PRORAČUNA</t>
  </si>
  <si>
    <t>IZVOR 1.1.1.</t>
  </si>
  <si>
    <t>IZVOR 1.1.2.</t>
  </si>
  <si>
    <t>IZVOR 1.1.3.</t>
  </si>
  <si>
    <t>OPĆI PRIHODI I PRIMICI - OPĆINA TISNO</t>
  </si>
  <si>
    <t>OPĆI PRIHODI I PRIMICI - OPĆINA MURTER</t>
  </si>
  <si>
    <t>OPĆI PRIHODI I PRIMICI - FISKALNA ODRŽIVOST</t>
  </si>
  <si>
    <t xml:space="preserve">SVEUKUPNI PRIHODI </t>
  </si>
  <si>
    <t>RASHODI NADLEŽNI PRORAČUN</t>
  </si>
  <si>
    <t>RASHODI - FISKALNA ODRŽIVOST</t>
  </si>
  <si>
    <t>RASHODI - OPĆINA MURTER</t>
  </si>
  <si>
    <t>RASHODI - OPĆINA TISNO</t>
  </si>
  <si>
    <t>OSTALI RASHODI ZA ZAPOSLENE</t>
  </si>
  <si>
    <t>DOPRINOSI ZA OBVEZNO ZDRAVSTVENO OSIGURANJE</t>
  </si>
  <si>
    <t>NAMIRNICE - TROŠKOVI PREHRANE</t>
  </si>
  <si>
    <t>PROMJENA IZNOS</t>
  </si>
  <si>
    <t>PROMJENA (%)</t>
  </si>
  <si>
    <t>NOVI IZNOS</t>
  </si>
  <si>
    <t>Trošak sudskih postupaka</t>
  </si>
  <si>
    <t>TROŠAK SUDSKIH POSTUPAKA</t>
  </si>
  <si>
    <t>ZDRAVSTVENE I VETERINARSKE USLUGE</t>
  </si>
  <si>
    <t>Prihodi od upravnih i administrativnih pristojbi, pristojbi po posebnim propisima i naknada</t>
  </si>
  <si>
    <t>Prihodi po posebnim propisima</t>
  </si>
  <si>
    <t>Ostali nespomenuti prihodi</t>
  </si>
  <si>
    <t>Sufinanciranje cijene usluge, participacije i slično</t>
  </si>
  <si>
    <t>Pomoći proračunskim korisnicima iz proračuna koji im nije nadležan</t>
  </si>
  <si>
    <t>'Pomoći proračunskim korisnicima iz proračuna koji im nije nadležan</t>
  </si>
  <si>
    <t>UKUPNI RASHODI POSLOVANJA</t>
  </si>
  <si>
    <t xml:space="preserve">IZVOR </t>
  </si>
  <si>
    <t>PLANIRANO 2025.</t>
  </si>
  <si>
    <t>''Pomoći proračunskim korisnicima iz proračuna koji im nije nadležan</t>
  </si>
  <si>
    <t>Doprinosi za nezapošljavanje invalida</t>
  </si>
  <si>
    <t>Naknada za rad predstavn i izvršnih tijela, povjerenstava i sl</t>
  </si>
  <si>
    <t>DOPRINOSI ZA NEZAPOŠLJAVANJE INVALIDA</t>
  </si>
  <si>
    <t>ENERGIJA DV SPUŽVICA</t>
  </si>
  <si>
    <t>NAKNADA ZA RAD PREDSTAVN I IZVRŠNIH TIJELA, POVJERENSTAVA I SL</t>
  </si>
  <si>
    <t>Zdravstvene i veterinarske usluge</t>
  </si>
  <si>
    <t>INTELEKTUALNE I OSOBNE USLUGE</t>
  </si>
  <si>
    <t>Oprema za održavanje i zaštitu</t>
  </si>
  <si>
    <t>Doprinosi z obv zdravstveno osiguranje</t>
  </si>
  <si>
    <t>OPREMA ZA ODRŽAVANJE I ZAŠTITU</t>
  </si>
  <si>
    <t>I IZMJENA PLANA PRORAČUNA ZA 2025. GODINU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</si>
  <si>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</si>
  <si>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</si>
  <si>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</si>
  <si>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</si>
  <si>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</si>
  <si>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</si>
  <si>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KONTO 6361</t>
  </si>
  <si>
    <t>32 Preneseni višak</t>
  </si>
  <si>
    <t>Višak prihoda poslovanja</t>
  </si>
  <si>
    <t>VIŠAK PRIHODA</t>
  </si>
  <si>
    <t>PRENESENI 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</si>
</sst>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3" xfId="0" applyBorder="1"/>
    <xf numFmtId="0" fontId="6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quotePrefix="1" applyFont="1" applyFill="1" applyBorder="1" applyAlignment="1">
      <alignment horizontal="left" vertical="center" wrapText="1" indent="1"/>
    </xf>
    <xf numFmtId="3" fontId="5" fillId="2" borderId="3" xfId="0" applyNumberFormat="1" applyFont="1" applyFill="1" applyBorder="1" applyAlignment="1">
      <alignment horizontal="right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9" fillId="0" borderId="0" xfId="0" applyFont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2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3" fontId="6" fillId="5" borderId="4" xfId="0" applyNumberFormat="1" applyFont="1" applyFill="1" applyBorder="1" applyAlignment="1">
      <alignment horizontal="left" vertical="center"/>
    </xf>
    <xf numFmtId="3" fontId="6" fillId="5" borderId="3" xfId="0" applyNumberFormat="1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left" vertical="center"/>
    </xf>
    <xf numFmtId="3" fontId="6" fillId="6" borderId="4" xfId="0" applyNumberFormat="1" applyFont="1" applyFill="1" applyBorder="1" applyAlignment="1">
      <alignment horizontal="left" vertical="center"/>
    </xf>
    <xf numFmtId="3" fontId="6" fillId="6" borderId="3" xfId="0" applyNumberFormat="1" applyFont="1" applyFill="1" applyBorder="1" applyAlignment="1">
      <alignment horizontal="left" vertical="center"/>
    </xf>
    <xf numFmtId="3" fontId="3" fillId="6" borderId="4" xfId="0" applyNumberFormat="1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 wrapText="1"/>
    </xf>
    <xf numFmtId="3" fontId="3" fillId="7" borderId="4" xfId="0" applyNumberFormat="1" applyFont="1" applyFill="1" applyBorder="1" applyAlignment="1">
      <alignment horizontal="left" vertical="center"/>
    </xf>
    <xf numFmtId="3" fontId="3" fillId="7" borderId="3" xfId="0" applyNumberFormat="1" applyFont="1" applyFill="1" applyBorder="1" applyAlignment="1">
      <alignment horizontal="left" vertical="center"/>
    </xf>
    <xf numFmtId="3" fontId="17" fillId="0" borderId="3" xfId="0" applyNumberFormat="1" applyFont="1" applyBorder="1"/>
    <xf numFmtId="3" fontId="0" fillId="0" borderId="3" xfId="0" applyNumberFormat="1" applyBorder="1"/>
    <xf numFmtId="3" fontId="1" fillId="0" borderId="3" xfId="0" applyNumberFormat="1" applyFont="1" applyBorder="1"/>
    <xf numFmtId="3" fontId="16" fillId="2" borderId="3" xfId="0" applyNumberFormat="1" applyFont="1" applyFill="1" applyBorder="1" applyAlignment="1">
      <alignment horizontal="left" vertical="center"/>
    </xf>
    <xf numFmtId="3" fontId="16" fillId="6" borderId="3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3" fontId="6" fillId="8" borderId="3" xfId="0" applyNumberFormat="1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3" fontId="3" fillId="8" borderId="4" xfId="0" applyNumberFormat="1" applyFont="1" applyFill="1" applyBorder="1" applyAlignment="1">
      <alignment horizontal="left" vertical="center"/>
    </xf>
    <xf numFmtId="3" fontId="3" fillId="8" borderId="3" xfId="0" applyNumberFormat="1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left" vertical="center"/>
    </xf>
    <xf numFmtId="3" fontId="3" fillId="9" borderId="3" xfId="0" applyNumberFormat="1" applyFont="1" applyFill="1" applyBorder="1" applyAlignment="1">
      <alignment horizontal="left" vertical="center"/>
    </xf>
    <xf numFmtId="3" fontId="3" fillId="9" borderId="4" xfId="0" applyNumberFormat="1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horizontal="left" vertical="top" wrapText="1"/>
    </xf>
    <xf numFmtId="0" fontId="10" fillId="0" borderId="3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wrapText="1"/>
    </xf>
    <xf numFmtId="0" fontId="5" fillId="0" borderId="1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center" wrapText="1"/>
    </xf>
    <xf numFmtId="0" fontId="5" fillId="0" borderId="4" xfId="0" quotePrefix="1" applyFont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8"/>
  <sheetViews>
    <sheetView workbookViewId="0">
      <selection activeCell="L14" sqref="L14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87" t="s">
        <v>173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87" t="s">
        <v>11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2:12" ht="36" customHeight="1" x14ac:dyDescent="0.25">
      <c r="B4" s="86"/>
      <c r="C4" s="86"/>
      <c r="D4" s="86"/>
      <c r="E4" s="2"/>
      <c r="F4" s="2"/>
      <c r="G4" s="2"/>
      <c r="H4" s="2"/>
      <c r="I4" s="2"/>
      <c r="J4" s="3"/>
      <c r="K4" s="3"/>
    </row>
    <row r="5" spans="2:12" ht="18" customHeight="1" x14ac:dyDescent="0.25">
      <c r="B5" s="87" t="s">
        <v>48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 ht="18" customHeight="1" x14ac:dyDescent="0.25">
      <c r="B6" s="30"/>
      <c r="C6" s="32"/>
      <c r="D6" s="32"/>
      <c r="E6" s="32"/>
      <c r="F6" s="32"/>
      <c r="G6" s="32"/>
      <c r="H6" s="32"/>
      <c r="I6" s="32"/>
      <c r="J6" s="32"/>
    </row>
    <row r="7" spans="2:12" x14ac:dyDescent="0.25">
      <c r="B7" s="99" t="s">
        <v>49</v>
      </c>
      <c r="C7" s="99"/>
      <c r="D7" s="99"/>
      <c r="E7" s="99"/>
      <c r="F7" s="99"/>
      <c r="G7" s="4"/>
      <c r="H7" s="4"/>
      <c r="I7" s="4"/>
      <c r="J7" s="4"/>
    </row>
    <row r="8" spans="2:12" x14ac:dyDescent="0.25">
      <c r="B8" s="100" t="s">
        <v>6</v>
      </c>
      <c r="C8" s="101"/>
      <c r="D8" s="101"/>
      <c r="E8" s="101"/>
      <c r="F8" s="102"/>
      <c r="G8" s="1" t="s">
        <v>161</v>
      </c>
      <c r="H8" s="1" t="s">
        <v>147</v>
      </c>
      <c r="I8" s="20" t="s">
        <v>148</v>
      </c>
      <c r="J8" s="20" t="s">
        <v>149</v>
      </c>
    </row>
    <row r="9" spans="2:12" s="22" customFormat="1" ht="11.25" x14ac:dyDescent="0.2">
      <c r="B9" s="94">
        <v>1</v>
      </c>
      <c r="C9" s="94"/>
      <c r="D9" s="94"/>
      <c r="E9" s="94"/>
      <c r="F9" s="95"/>
      <c r="G9" s="21">
        <v>3</v>
      </c>
      <c r="H9" s="21">
        <v>4</v>
      </c>
      <c r="I9" s="21">
        <v>5</v>
      </c>
      <c r="J9" s="21">
        <v>5</v>
      </c>
    </row>
    <row r="10" spans="2:12" ht="15" customHeight="1" x14ac:dyDescent="0.25">
      <c r="B10" s="96" t="s">
        <v>0</v>
      </c>
      <c r="C10" s="85"/>
      <c r="D10" s="85"/>
      <c r="E10" s="85"/>
      <c r="F10" s="97"/>
      <c r="G10" s="15">
        <v>1243750</v>
      </c>
      <c r="H10" s="15">
        <f t="shared" ref="H10:H16" si="0">J10-G10</f>
        <v>284525</v>
      </c>
      <c r="I10" s="15">
        <f>H10/G10*100</f>
        <v>22.876381909547739</v>
      </c>
      <c r="J10" s="15">
        <v>1528275</v>
      </c>
    </row>
    <row r="11" spans="2:12" ht="15" customHeight="1" x14ac:dyDescent="0.25">
      <c r="B11" s="98" t="s">
        <v>44</v>
      </c>
      <c r="C11" s="90"/>
      <c r="D11" s="90"/>
      <c r="E11" s="90"/>
      <c r="F11" s="92"/>
      <c r="G11" s="15">
        <v>1243750</v>
      </c>
      <c r="H11" s="14">
        <f t="shared" si="0"/>
        <v>284525</v>
      </c>
      <c r="I11" s="14">
        <f>H11/G11*100</f>
        <v>22.876381909547739</v>
      </c>
      <c r="J11" s="15">
        <v>1528275</v>
      </c>
    </row>
    <row r="12" spans="2:12" x14ac:dyDescent="0.25">
      <c r="B12" s="91" t="s">
        <v>47</v>
      </c>
      <c r="C12" s="92"/>
      <c r="D12" s="92"/>
      <c r="E12" s="92"/>
      <c r="F12" s="92"/>
      <c r="G12" s="14">
        <v>0</v>
      </c>
      <c r="H12" s="14">
        <f t="shared" si="0"/>
        <v>0</v>
      </c>
      <c r="I12" s="14">
        <v>0</v>
      </c>
      <c r="J12" s="14">
        <v>0</v>
      </c>
    </row>
    <row r="13" spans="2:12" x14ac:dyDescent="0.25">
      <c r="B13" s="16" t="s">
        <v>1</v>
      </c>
      <c r="C13" s="31"/>
      <c r="D13" s="31"/>
      <c r="E13" s="31"/>
      <c r="F13" s="31"/>
      <c r="G13" s="15">
        <v>1243750</v>
      </c>
      <c r="H13" s="15">
        <f t="shared" si="0"/>
        <v>284525</v>
      </c>
      <c r="I13" s="15">
        <f>H13/G13*100</f>
        <v>22.876381909547739</v>
      </c>
      <c r="J13" s="15">
        <v>1528275</v>
      </c>
    </row>
    <row r="14" spans="2:12" ht="15" customHeight="1" x14ac:dyDescent="0.25">
      <c r="B14" s="89" t="s">
        <v>45</v>
      </c>
      <c r="C14" s="90"/>
      <c r="D14" s="90"/>
      <c r="E14" s="90"/>
      <c r="F14" s="90"/>
      <c r="G14" s="14">
        <v>1238250</v>
      </c>
      <c r="H14" s="14">
        <f t="shared" si="0"/>
        <v>260855</v>
      </c>
      <c r="I14" s="14">
        <f>H14/G14*100</f>
        <v>21.066424389259033</v>
      </c>
      <c r="J14" s="14">
        <f>J13-J15</f>
        <v>1499105</v>
      </c>
    </row>
    <row r="15" spans="2:12" x14ac:dyDescent="0.25">
      <c r="B15" s="91" t="s">
        <v>46</v>
      </c>
      <c r="C15" s="92"/>
      <c r="D15" s="92"/>
      <c r="E15" s="92"/>
      <c r="F15" s="92"/>
      <c r="G15" s="14">
        <v>5500</v>
      </c>
      <c r="H15" s="14">
        <f t="shared" si="0"/>
        <v>23670</v>
      </c>
      <c r="I15" s="14">
        <f>H15/G15*100</f>
        <v>430.36363636363637</v>
      </c>
      <c r="J15" s="14">
        <v>29170</v>
      </c>
    </row>
    <row r="16" spans="2:12" ht="15" customHeight="1" x14ac:dyDescent="0.25">
      <c r="B16" s="84" t="s">
        <v>50</v>
      </c>
      <c r="C16" s="85"/>
      <c r="D16" s="85"/>
      <c r="E16" s="85"/>
      <c r="F16" s="85"/>
      <c r="G16" s="15">
        <v>0</v>
      </c>
      <c r="H16" s="15">
        <f t="shared" si="0"/>
        <v>0</v>
      </c>
      <c r="I16" s="15">
        <v>0</v>
      </c>
      <c r="J16" s="15">
        <f>J10-J13</f>
        <v>0</v>
      </c>
    </row>
    <row r="17" spans="2:12" ht="36.75" customHeight="1" x14ac:dyDescent="0.25"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2:12" x14ac:dyDescent="0.25"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2:12" ht="15" customHeight="1" x14ac:dyDescent="0.25"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</row>
    <row r="20" spans="2:12" x14ac:dyDescent="0.25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spans="2:12" x14ac:dyDescent="0.25">
      <c r="B21" s="99" t="s">
        <v>174</v>
      </c>
      <c r="C21" s="99"/>
      <c r="D21" s="99"/>
      <c r="E21" s="99"/>
      <c r="F21" s="99"/>
      <c r="G21" s="82"/>
      <c r="H21" s="82"/>
      <c r="I21" s="82"/>
      <c r="J21" s="82"/>
    </row>
    <row r="22" spans="2:12" x14ac:dyDescent="0.25">
      <c r="B22" s="100" t="s">
        <v>6</v>
      </c>
      <c r="C22" s="101"/>
      <c r="D22" s="101"/>
      <c r="E22" s="101"/>
      <c r="F22" s="102"/>
      <c r="G22" s="1" t="s">
        <v>161</v>
      </c>
      <c r="H22" s="1" t="s">
        <v>147</v>
      </c>
      <c r="I22" s="20" t="s">
        <v>148</v>
      </c>
      <c r="J22" s="20" t="s">
        <v>149</v>
      </c>
    </row>
    <row r="23" spans="2:12" x14ac:dyDescent="0.25">
      <c r="B23" s="94">
        <v>1</v>
      </c>
      <c r="C23" s="94"/>
      <c r="D23" s="94"/>
      <c r="E23" s="94"/>
      <c r="F23" s="95"/>
      <c r="G23" s="21">
        <v>5</v>
      </c>
      <c r="H23" s="21">
        <v>4</v>
      </c>
      <c r="I23" s="21">
        <v>5</v>
      </c>
      <c r="J23" s="21">
        <v>5</v>
      </c>
    </row>
    <row r="24" spans="2:12" x14ac:dyDescent="0.25">
      <c r="B24" s="98" t="s">
        <v>175</v>
      </c>
      <c r="C24" s="106"/>
      <c r="D24" s="106"/>
      <c r="E24" s="106"/>
      <c r="F24" s="107"/>
      <c r="G24" s="28">
        <v>0</v>
      </c>
      <c r="H24" s="28"/>
      <c r="I24" s="28"/>
      <c r="J24" s="28">
        <v>0</v>
      </c>
    </row>
    <row r="25" spans="2:12" x14ac:dyDescent="0.25">
      <c r="B25" s="98" t="s">
        <v>176</v>
      </c>
      <c r="C25" s="90"/>
      <c r="D25" s="90"/>
      <c r="E25" s="90"/>
      <c r="F25" s="90"/>
      <c r="G25" s="28">
        <v>0</v>
      </c>
      <c r="H25" s="28"/>
      <c r="I25" s="28"/>
      <c r="J25" s="28">
        <v>0</v>
      </c>
    </row>
    <row r="26" spans="2:12" x14ac:dyDescent="0.25">
      <c r="B26" s="103" t="s">
        <v>177</v>
      </c>
      <c r="C26" s="104"/>
      <c r="D26" s="104"/>
      <c r="E26" s="104"/>
      <c r="F26" s="105"/>
      <c r="G26" s="28">
        <v>0</v>
      </c>
      <c r="H26" s="28"/>
      <c r="I26" s="28"/>
      <c r="J26" s="28">
        <v>0</v>
      </c>
    </row>
    <row r="27" spans="2:12" x14ac:dyDescent="0.25">
      <c r="B27" s="103" t="s">
        <v>178</v>
      </c>
      <c r="C27" s="104"/>
      <c r="D27" s="104"/>
      <c r="E27" s="104"/>
      <c r="F27" s="105"/>
      <c r="G27" s="28">
        <v>29535.86</v>
      </c>
      <c r="H27" s="28"/>
      <c r="I27" s="28">
        <v>0</v>
      </c>
      <c r="J27" s="28">
        <v>0</v>
      </c>
    </row>
    <row r="28" spans="2:12" x14ac:dyDescent="0.25">
      <c r="B28" s="84" t="s">
        <v>179</v>
      </c>
      <c r="C28" s="85"/>
      <c r="D28" s="85"/>
      <c r="E28" s="85"/>
      <c r="F28" s="85"/>
      <c r="G28" s="28">
        <v>0</v>
      </c>
      <c r="H28" s="28">
        <v>29535.86</v>
      </c>
      <c r="I28" s="28">
        <v>0</v>
      </c>
      <c r="J28" s="28">
        <v>29535.86</v>
      </c>
    </row>
  </sheetData>
  <mergeCells count="25">
    <mergeCell ref="B12:F12"/>
    <mergeCell ref="B21:F21"/>
    <mergeCell ref="B28:F28"/>
    <mergeCell ref="B27:F27"/>
    <mergeCell ref="B22:F22"/>
    <mergeCell ref="B23:F23"/>
    <mergeCell ref="B25:F25"/>
    <mergeCell ref="B26:F26"/>
    <mergeCell ref="B24:F24"/>
    <mergeCell ref="B19:L20"/>
    <mergeCell ref="B16:F16"/>
    <mergeCell ref="B4:D4"/>
    <mergeCell ref="B1:L1"/>
    <mergeCell ref="B3:L3"/>
    <mergeCell ref="B5:L5"/>
    <mergeCell ref="B18:F18"/>
    <mergeCell ref="G18:K18"/>
    <mergeCell ref="B14:F14"/>
    <mergeCell ref="B15:F15"/>
    <mergeCell ref="B17:L17"/>
    <mergeCell ref="B9:F9"/>
    <mergeCell ref="B10:F10"/>
    <mergeCell ref="B11:F11"/>
    <mergeCell ref="B7:F7"/>
    <mergeCell ref="B8:F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75"/>
  <sheetViews>
    <sheetView topLeftCell="A22" zoomScaleNormal="100" workbookViewId="0">
      <selection activeCell="J71" activeCellId="1" sqref="J33 J7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7.710937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87" t="s">
        <v>11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87" t="s">
        <v>51</v>
      </c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87" t="s">
        <v>16</v>
      </c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customHeight="1" x14ac:dyDescent="0.25">
      <c r="B8" s="108" t="s">
        <v>6</v>
      </c>
      <c r="C8" s="109"/>
      <c r="D8" s="109"/>
      <c r="E8" s="109"/>
      <c r="F8" s="110"/>
      <c r="G8" s="33" t="s">
        <v>161</v>
      </c>
      <c r="H8" s="33" t="s">
        <v>147</v>
      </c>
      <c r="I8" s="33" t="s">
        <v>148</v>
      </c>
      <c r="J8" s="33" t="s">
        <v>149</v>
      </c>
    </row>
    <row r="9" spans="2:12" ht="16.5" customHeight="1" x14ac:dyDescent="0.25">
      <c r="B9" s="111">
        <v>1</v>
      </c>
      <c r="C9" s="112"/>
      <c r="D9" s="112"/>
      <c r="E9" s="112"/>
      <c r="F9" s="113"/>
      <c r="G9" s="34">
        <v>2</v>
      </c>
      <c r="H9" s="34">
        <v>3</v>
      </c>
      <c r="I9" s="34">
        <v>4</v>
      </c>
      <c r="J9" s="34">
        <v>5</v>
      </c>
    </row>
    <row r="10" spans="2:12" x14ac:dyDescent="0.25">
      <c r="B10" s="7"/>
      <c r="C10" s="7"/>
      <c r="D10" s="7"/>
      <c r="E10" s="7"/>
      <c r="F10" s="7" t="s">
        <v>17</v>
      </c>
      <c r="G10" s="28">
        <v>1243750</v>
      </c>
      <c r="H10" s="28">
        <f>J10-G10</f>
        <v>284525</v>
      </c>
      <c r="I10" s="28">
        <f>H10/G10*100</f>
        <v>22.876381909547739</v>
      </c>
      <c r="J10" s="28">
        <v>1528275</v>
      </c>
    </row>
    <row r="11" spans="2:12" ht="15.75" customHeight="1" x14ac:dyDescent="0.25">
      <c r="B11" s="7">
        <v>6</v>
      </c>
      <c r="C11" s="7"/>
      <c r="D11" s="7"/>
      <c r="E11" s="7"/>
      <c r="F11" s="7" t="s">
        <v>2</v>
      </c>
      <c r="G11" s="28">
        <v>1243750</v>
      </c>
      <c r="H11" s="28">
        <f t="shared" ref="H11:H27" si="0">J11-G11</f>
        <v>284525</v>
      </c>
      <c r="I11" s="28">
        <f t="shared" ref="I11:I27" si="1">H11/G11*100</f>
        <v>22.876381909547739</v>
      </c>
      <c r="J11" s="28">
        <f>J15+J18+J22+J26</f>
        <v>1528275</v>
      </c>
    </row>
    <row r="12" spans="2:12" ht="25.5" x14ac:dyDescent="0.25">
      <c r="B12" s="7"/>
      <c r="C12" s="11">
        <v>63</v>
      </c>
      <c r="D12" s="11"/>
      <c r="E12" s="11"/>
      <c r="F12" s="11" t="s">
        <v>18</v>
      </c>
      <c r="G12" s="5">
        <v>1500</v>
      </c>
      <c r="H12" s="28">
        <f t="shared" si="0"/>
        <v>-1500</v>
      </c>
      <c r="I12" s="28">
        <f t="shared" si="1"/>
        <v>-100</v>
      </c>
      <c r="J12" s="5">
        <v>0</v>
      </c>
    </row>
    <row r="13" spans="2:12" x14ac:dyDescent="0.25">
      <c r="B13" s="8"/>
      <c r="C13" s="8"/>
      <c r="D13" s="9">
        <v>633</v>
      </c>
      <c r="E13" s="9"/>
      <c r="F13" s="9" t="s">
        <v>57</v>
      </c>
      <c r="G13" s="5">
        <v>1500</v>
      </c>
      <c r="H13" s="28">
        <f t="shared" si="0"/>
        <v>-1500</v>
      </c>
      <c r="I13" s="28">
        <f t="shared" si="1"/>
        <v>-100</v>
      </c>
      <c r="J13" s="5">
        <v>0</v>
      </c>
    </row>
    <row r="14" spans="2:12" x14ac:dyDescent="0.25">
      <c r="B14" s="8"/>
      <c r="C14" s="8"/>
      <c r="D14" s="9"/>
      <c r="E14" s="9">
        <v>6331</v>
      </c>
      <c r="F14" s="9" t="s">
        <v>58</v>
      </c>
      <c r="G14" s="5">
        <v>1500</v>
      </c>
      <c r="H14" s="28">
        <f t="shared" si="0"/>
        <v>-1500</v>
      </c>
      <c r="I14" s="28">
        <f t="shared" si="1"/>
        <v>-100</v>
      </c>
      <c r="J14" s="5">
        <v>0</v>
      </c>
    </row>
    <row r="15" spans="2:12" x14ac:dyDescent="0.25">
      <c r="B15" s="8"/>
      <c r="C15" s="8"/>
      <c r="D15" s="9">
        <v>636</v>
      </c>
      <c r="E15" s="9"/>
      <c r="F15" s="9" t="s">
        <v>157</v>
      </c>
      <c r="G15" s="5">
        <v>0</v>
      </c>
      <c r="H15" s="28">
        <f t="shared" si="0"/>
        <v>800</v>
      </c>
      <c r="I15" s="28">
        <v>0</v>
      </c>
      <c r="J15" s="5">
        <v>800</v>
      </c>
    </row>
    <row r="16" spans="2:12" x14ac:dyDescent="0.25">
      <c r="B16" s="8"/>
      <c r="C16" s="8"/>
      <c r="D16" s="9"/>
      <c r="E16" s="9">
        <v>6361</v>
      </c>
      <c r="F16" s="9" t="s">
        <v>158</v>
      </c>
      <c r="G16" s="5">
        <v>0</v>
      </c>
      <c r="H16" s="28">
        <f t="shared" si="0"/>
        <v>800</v>
      </c>
      <c r="I16" s="28">
        <v>0</v>
      </c>
      <c r="J16" s="5">
        <v>800</v>
      </c>
    </row>
    <row r="17" spans="2:10" x14ac:dyDescent="0.25">
      <c r="B17" s="8"/>
      <c r="C17" s="8"/>
      <c r="D17" s="9"/>
      <c r="E17" s="9">
        <v>63612</v>
      </c>
      <c r="F17" s="9" t="s">
        <v>162</v>
      </c>
      <c r="G17" s="5">
        <v>0</v>
      </c>
      <c r="H17" s="28">
        <f t="shared" si="0"/>
        <v>800</v>
      </c>
      <c r="I17" s="28">
        <v>0</v>
      </c>
      <c r="J17" s="5">
        <v>800</v>
      </c>
    </row>
    <row r="18" spans="2:10" ht="30.75" customHeight="1" x14ac:dyDescent="0.25">
      <c r="B18" s="8"/>
      <c r="C18" s="8">
        <v>65</v>
      </c>
      <c r="D18" s="9"/>
      <c r="E18" s="9"/>
      <c r="F18" s="11" t="s">
        <v>153</v>
      </c>
      <c r="G18" s="5">
        <v>0</v>
      </c>
      <c r="H18" s="28">
        <f t="shared" si="0"/>
        <v>142900</v>
      </c>
      <c r="I18" s="28">
        <v>0</v>
      </c>
      <c r="J18" s="5">
        <v>142900</v>
      </c>
    </row>
    <row r="19" spans="2:10" ht="15.75" customHeight="1" x14ac:dyDescent="0.25">
      <c r="B19" s="8"/>
      <c r="C19" s="8"/>
      <c r="D19" s="9">
        <v>652</v>
      </c>
      <c r="E19" s="9"/>
      <c r="F19" s="11" t="s">
        <v>154</v>
      </c>
      <c r="G19" s="5">
        <v>0</v>
      </c>
      <c r="H19" s="28">
        <f t="shared" si="0"/>
        <v>142900</v>
      </c>
      <c r="I19" s="28">
        <v>0</v>
      </c>
      <c r="J19" s="5">
        <v>142900</v>
      </c>
    </row>
    <row r="20" spans="2:10" ht="15.75" customHeight="1" x14ac:dyDescent="0.25">
      <c r="B20" s="8"/>
      <c r="C20" s="8"/>
      <c r="D20" s="9"/>
      <c r="E20" s="9">
        <v>6526</v>
      </c>
      <c r="F20" s="11" t="s">
        <v>155</v>
      </c>
      <c r="G20" s="5">
        <v>0</v>
      </c>
      <c r="H20" s="28">
        <f t="shared" si="0"/>
        <v>142900</v>
      </c>
      <c r="I20" s="28">
        <v>0</v>
      </c>
      <c r="J20" s="5">
        <v>142900</v>
      </c>
    </row>
    <row r="21" spans="2:10" ht="15.75" customHeight="1" x14ac:dyDescent="0.25">
      <c r="B21" s="8"/>
      <c r="C21" s="8"/>
      <c r="D21" s="9"/>
      <c r="E21" s="9">
        <v>65264</v>
      </c>
      <c r="F21" s="11" t="s">
        <v>156</v>
      </c>
      <c r="G21" s="5">
        <v>0</v>
      </c>
      <c r="H21" s="28">
        <f t="shared" si="0"/>
        <v>142900</v>
      </c>
      <c r="I21" s="28">
        <v>0</v>
      </c>
      <c r="J21" s="5">
        <v>142900</v>
      </c>
    </row>
    <row r="22" spans="2:10" ht="25.5" customHeight="1" x14ac:dyDescent="0.25">
      <c r="B22" s="8"/>
      <c r="C22" s="8"/>
      <c r="D22" s="9"/>
      <c r="E22" s="9">
        <v>9211</v>
      </c>
      <c r="F22" s="11" t="s">
        <v>182</v>
      </c>
      <c r="G22" s="5">
        <v>0</v>
      </c>
      <c r="H22" s="28">
        <f t="shared" ref="H22" si="2">J22-G22</f>
        <v>29600</v>
      </c>
      <c r="I22" s="28">
        <v>0</v>
      </c>
      <c r="J22" s="5">
        <v>29600</v>
      </c>
    </row>
    <row r="23" spans="2:10" ht="25.5" x14ac:dyDescent="0.25">
      <c r="B23" s="8"/>
      <c r="C23" s="8">
        <v>66</v>
      </c>
      <c r="D23" s="9"/>
      <c r="E23" s="9"/>
      <c r="F23" s="11" t="s">
        <v>19</v>
      </c>
      <c r="G23" s="5">
        <v>139000</v>
      </c>
      <c r="H23" s="28">
        <f t="shared" si="0"/>
        <v>-139000</v>
      </c>
      <c r="I23" s="28">
        <v>0</v>
      </c>
      <c r="J23" s="5">
        <v>0</v>
      </c>
    </row>
    <row r="24" spans="2:10" ht="25.5" x14ac:dyDescent="0.25">
      <c r="B24" s="8"/>
      <c r="C24" s="19"/>
      <c r="D24" s="9">
        <v>661</v>
      </c>
      <c r="E24" s="9"/>
      <c r="F24" s="11" t="s">
        <v>20</v>
      </c>
      <c r="G24" s="5">
        <v>139000</v>
      </c>
      <c r="H24" s="28">
        <f t="shared" si="0"/>
        <v>-139000</v>
      </c>
      <c r="I24" s="28">
        <v>0</v>
      </c>
      <c r="J24" s="5">
        <v>0</v>
      </c>
    </row>
    <row r="25" spans="2:10" ht="15.75" customHeight="1" x14ac:dyDescent="0.25">
      <c r="B25" s="8"/>
      <c r="C25" s="8"/>
      <c r="D25" s="9"/>
      <c r="E25" s="9">
        <v>6615</v>
      </c>
      <c r="F25" s="11" t="s">
        <v>59</v>
      </c>
      <c r="G25" s="5">
        <v>139000</v>
      </c>
      <c r="H25" s="28">
        <f t="shared" si="0"/>
        <v>-139000</v>
      </c>
      <c r="I25" s="28">
        <v>0</v>
      </c>
      <c r="J25" s="5">
        <v>0</v>
      </c>
    </row>
    <row r="26" spans="2:10" ht="15.75" customHeight="1" x14ac:dyDescent="0.25">
      <c r="B26" s="8"/>
      <c r="C26" s="8">
        <v>67</v>
      </c>
      <c r="D26" s="9"/>
      <c r="E26" s="9"/>
      <c r="F26" s="11" t="s">
        <v>60</v>
      </c>
      <c r="G26" s="5">
        <v>1103250</v>
      </c>
      <c r="H26" s="28">
        <f t="shared" si="0"/>
        <v>251725</v>
      </c>
      <c r="I26" s="28">
        <f t="shared" si="1"/>
        <v>22.816677996827554</v>
      </c>
      <c r="J26" s="5">
        <v>1354975</v>
      </c>
    </row>
    <row r="27" spans="2:10" ht="25.5" customHeight="1" x14ac:dyDescent="0.25">
      <c r="B27" s="8"/>
      <c r="C27" s="8"/>
      <c r="D27" s="9">
        <v>671</v>
      </c>
      <c r="E27" s="9"/>
      <c r="F27" s="11" t="s">
        <v>61</v>
      </c>
      <c r="G27" s="5">
        <v>1103250</v>
      </c>
      <c r="H27" s="28">
        <f t="shared" si="0"/>
        <v>251725</v>
      </c>
      <c r="I27" s="28">
        <f t="shared" si="1"/>
        <v>22.816677996827554</v>
      </c>
      <c r="J27" s="5">
        <v>1354975</v>
      </c>
    </row>
    <row r="28" spans="2:10" ht="25.5" customHeight="1" x14ac:dyDescent="0.25">
      <c r="B28" s="8"/>
      <c r="C28" s="8"/>
      <c r="D28" s="9"/>
      <c r="E28" s="9">
        <v>6711</v>
      </c>
      <c r="F28" s="11" t="s">
        <v>61</v>
      </c>
      <c r="G28" s="5">
        <v>1103250</v>
      </c>
      <c r="H28" s="28">
        <f t="shared" ref="H28" si="3">J28-G28</f>
        <v>251725</v>
      </c>
      <c r="I28" s="28">
        <f t="shared" ref="I28" si="4">H28/G28*100</f>
        <v>22.816677996827554</v>
      </c>
      <c r="J28" s="5">
        <v>1354975</v>
      </c>
    </row>
    <row r="29" spans="2:10" ht="18" x14ac:dyDescent="0.25">
      <c r="B29" s="2"/>
      <c r="C29" s="2"/>
      <c r="D29" s="2"/>
      <c r="E29" s="2"/>
      <c r="F29" s="2"/>
      <c r="G29" s="2"/>
      <c r="H29" s="2"/>
      <c r="I29" s="2"/>
      <c r="J29" s="3"/>
    </row>
    <row r="30" spans="2:10" ht="25.5" customHeight="1" x14ac:dyDescent="0.25">
      <c r="B30" s="108" t="s">
        <v>6</v>
      </c>
      <c r="C30" s="109"/>
      <c r="D30" s="109"/>
      <c r="E30" s="109"/>
      <c r="F30" s="110"/>
      <c r="G30" s="33" t="s">
        <v>161</v>
      </c>
      <c r="H30" s="33" t="s">
        <v>147</v>
      </c>
      <c r="I30" s="33" t="s">
        <v>148</v>
      </c>
      <c r="J30" s="33" t="s">
        <v>149</v>
      </c>
    </row>
    <row r="31" spans="2:10" x14ac:dyDescent="0.25">
      <c r="B31" s="111">
        <v>1</v>
      </c>
      <c r="C31" s="112"/>
      <c r="D31" s="112"/>
      <c r="E31" s="112"/>
      <c r="F31" s="113"/>
      <c r="G31" s="34">
        <v>2</v>
      </c>
      <c r="H31" s="34">
        <v>3</v>
      </c>
      <c r="I31" s="34">
        <v>4</v>
      </c>
      <c r="J31" s="34">
        <v>5</v>
      </c>
    </row>
    <row r="32" spans="2:10" x14ac:dyDescent="0.25">
      <c r="B32" s="7"/>
      <c r="C32" s="7"/>
      <c r="D32" s="7"/>
      <c r="E32" s="7"/>
      <c r="F32" s="7" t="s">
        <v>7</v>
      </c>
      <c r="G32" s="64">
        <v>1243750</v>
      </c>
      <c r="H32" s="28">
        <f>J32-G32</f>
        <v>284525</v>
      </c>
      <c r="I32" s="28">
        <f>H32/G32*100</f>
        <v>22.876381909547739</v>
      </c>
      <c r="J32" s="64">
        <v>1528275</v>
      </c>
    </row>
    <row r="33" spans="2:10" x14ac:dyDescent="0.25">
      <c r="B33" s="7">
        <v>3</v>
      </c>
      <c r="C33" s="7"/>
      <c r="D33" s="7"/>
      <c r="E33" s="7"/>
      <c r="F33" s="7" t="s">
        <v>3</v>
      </c>
      <c r="G33" s="14">
        <f>G32-G71</f>
        <v>1238250</v>
      </c>
      <c r="H33" s="28">
        <f>J33-G33</f>
        <v>260855</v>
      </c>
      <c r="I33" s="28">
        <f t="shared" ref="I33:I73" si="5">H33/G33*100</f>
        <v>21.066424389259033</v>
      </c>
      <c r="J33" s="14">
        <f>J34+J41+J68</f>
        <v>1499105</v>
      </c>
    </row>
    <row r="34" spans="2:10" x14ac:dyDescent="0.25">
      <c r="B34" s="7"/>
      <c r="C34" s="11">
        <v>31</v>
      </c>
      <c r="D34" s="11"/>
      <c r="E34" s="11"/>
      <c r="F34" s="11" t="s">
        <v>4</v>
      </c>
      <c r="G34" s="65">
        <f>G35+G37+G38</f>
        <v>990750</v>
      </c>
      <c r="H34" s="28">
        <f>J34-G34</f>
        <v>216000</v>
      </c>
      <c r="I34" s="28">
        <f t="shared" si="5"/>
        <v>21.801665404996214</v>
      </c>
      <c r="J34" s="65">
        <f t="shared" ref="J34" si="6">J35+J37+J38</f>
        <v>1206750</v>
      </c>
    </row>
    <row r="35" spans="2:10" x14ac:dyDescent="0.25">
      <c r="B35" s="8"/>
      <c r="C35" s="8"/>
      <c r="D35" s="8">
        <v>311</v>
      </c>
      <c r="E35" s="8"/>
      <c r="F35" s="8" t="s">
        <v>22</v>
      </c>
      <c r="G35" s="65">
        <v>813800</v>
      </c>
      <c r="H35" s="28">
        <f t="shared" ref="H35:H75" si="7">J35-G35</f>
        <v>171000</v>
      </c>
      <c r="I35" s="28">
        <f t="shared" si="5"/>
        <v>21.012533792086508</v>
      </c>
      <c r="J35" s="65">
        <v>984800</v>
      </c>
    </row>
    <row r="36" spans="2:10" x14ac:dyDescent="0.25">
      <c r="B36" s="8"/>
      <c r="C36" s="8"/>
      <c r="D36" s="8"/>
      <c r="E36" s="8">
        <v>3111</v>
      </c>
      <c r="F36" s="8" t="s">
        <v>23</v>
      </c>
      <c r="G36" s="65">
        <v>813800</v>
      </c>
      <c r="H36" s="28">
        <f t="shared" si="7"/>
        <v>171000</v>
      </c>
      <c r="I36" s="28">
        <f t="shared" si="5"/>
        <v>21.012533792086508</v>
      </c>
      <c r="J36" s="65">
        <v>984800</v>
      </c>
    </row>
    <row r="37" spans="2:10" x14ac:dyDescent="0.25">
      <c r="B37" s="8"/>
      <c r="C37" s="8"/>
      <c r="D37" s="8">
        <v>312</v>
      </c>
      <c r="E37" s="8"/>
      <c r="F37" s="8" t="s">
        <v>62</v>
      </c>
      <c r="G37" s="65">
        <v>42700</v>
      </c>
      <c r="H37" s="28">
        <f t="shared" si="7"/>
        <v>15250</v>
      </c>
      <c r="I37" s="28">
        <f t="shared" si="5"/>
        <v>35.714285714285715</v>
      </c>
      <c r="J37" s="65">
        <v>57950</v>
      </c>
    </row>
    <row r="38" spans="2:10" x14ac:dyDescent="0.25">
      <c r="B38" s="8"/>
      <c r="C38" s="8"/>
      <c r="D38" s="8">
        <v>313</v>
      </c>
      <c r="E38" s="8"/>
      <c r="F38" s="8" t="s">
        <v>63</v>
      </c>
      <c r="G38" s="65">
        <v>134250</v>
      </c>
      <c r="H38" s="28">
        <f t="shared" si="7"/>
        <v>29750</v>
      </c>
      <c r="I38" s="28">
        <f t="shared" si="5"/>
        <v>22.160148975791433</v>
      </c>
      <c r="J38" s="65">
        <f>J39+J40</f>
        <v>164000</v>
      </c>
    </row>
    <row r="39" spans="2:10" x14ac:dyDescent="0.25">
      <c r="B39" s="8"/>
      <c r="C39" s="8"/>
      <c r="D39" s="8"/>
      <c r="E39" s="8">
        <v>3132</v>
      </c>
      <c r="F39" s="8" t="s">
        <v>171</v>
      </c>
      <c r="G39" s="65">
        <v>134250</v>
      </c>
      <c r="H39" s="28">
        <f t="shared" si="7"/>
        <v>28550</v>
      </c>
      <c r="I39" s="28">
        <f t="shared" si="5"/>
        <v>21.26629422718808</v>
      </c>
      <c r="J39" s="65">
        <v>162800</v>
      </c>
    </row>
    <row r="40" spans="2:10" x14ac:dyDescent="0.25">
      <c r="B40" s="8"/>
      <c r="C40" s="8"/>
      <c r="D40" s="8"/>
      <c r="E40" s="8">
        <v>3133</v>
      </c>
      <c r="F40" s="8" t="s">
        <v>163</v>
      </c>
      <c r="G40" s="65">
        <v>0</v>
      </c>
      <c r="H40" s="28">
        <f t="shared" si="7"/>
        <v>1200</v>
      </c>
      <c r="I40" s="28">
        <v>0</v>
      </c>
      <c r="J40" s="65">
        <v>1200</v>
      </c>
    </row>
    <row r="41" spans="2:10" x14ac:dyDescent="0.25">
      <c r="B41" s="8"/>
      <c r="C41" s="8">
        <v>32</v>
      </c>
      <c r="D41" s="9"/>
      <c r="E41" s="9"/>
      <c r="F41" s="8" t="s">
        <v>12</v>
      </c>
      <c r="G41" s="65">
        <f>G42+G46+G53+G62</f>
        <v>245000</v>
      </c>
      <c r="H41" s="28">
        <f t="shared" si="7"/>
        <v>45805</v>
      </c>
      <c r="I41" s="28">
        <f t="shared" si="5"/>
        <v>18.695918367346938</v>
      </c>
      <c r="J41" s="65">
        <f>J42+J46+J53+J62</f>
        <v>290805</v>
      </c>
    </row>
    <row r="42" spans="2:10" x14ac:dyDescent="0.25">
      <c r="B42" s="8"/>
      <c r="C42" s="8"/>
      <c r="D42" s="8">
        <v>321</v>
      </c>
      <c r="E42" s="8"/>
      <c r="F42" s="8" t="s">
        <v>24</v>
      </c>
      <c r="G42" s="65">
        <f>SUM(G43:G45)</f>
        <v>40500</v>
      </c>
      <c r="H42" s="28">
        <f t="shared" si="7"/>
        <v>-4925</v>
      </c>
      <c r="I42" s="28">
        <f t="shared" si="5"/>
        <v>-12.160493827160494</v>
      </c>
      <c r="J42" s="65">
        <f>SUM(J43:J45)</f>
        <v>35575</v>
      </c>
    </row>
    <row r="43" spans="2:10" x14ac:dyDescent="0.25">
      <c r="B43" s="8"/>
      <c r="C43" s="19"/>
      <c r="D43" s="8"/>
      <c r="E43" s="8">
        <v>3211</v>
      </c>
      <c r="F43" s="24" t="s">
        <v>25</v>
      </c>
      <c r="G43" s="65">
        <v>3000</v>
      </c>
      <c r="H43" s="28">
        <f t="shared" si="7"/>
        <v>-600</v>
      </c>
      <c r="I43" s="28">
        <f t="shared" si="5"/>
        <v>-20</v>
      </c>
      <c r="J43" s="65">
        <v>2400</v>
      </c>
    </row>
    <row r="44" spans="2:10" x14ac:dyDescent="0.25">
      <c r="B44" s="8"/>
      <c r="C44" s="19"/>
      <c r="D44" s="9"/>
      <c r="E44" s="9">
        <v>3212</v>
      </c>
      <c r="F44" s="9" t="s">
        <v>64</v>
      </c>
      <c r="G44" s="65">
        <v>32500</v>
      </c>
      <c r="H44" s="28">
        <f t="shared" si="7"/>
        <v>-825</v>
      </c>
      <c r="I44" s="28">
        <f t="shared" si="5"/>
        <v>-2.5384615384615383</v>
      </c>
      <c r="J44" s="65">
        <v>31675</v>
      </c>
    </row>
    <row r="45" spans="2:10" x14ac:dyDescent="0.25">
      <c r="B45" s="8"/>
      <c r="C45" s="8"/>
      <c r="D45" s="9"/>
      <c r="E45" s="9">
        <v>3213</v>
      </c>
      <c r="F45" s="9" t="s">
        <v>65</v>
      </c>
      <c r="G45" s="65">
        <v>5000</v>
      </c>
      <c r="H45" s="28">
        <f t="shared" si="7"/>
        <v>-3500</v>
      </c>
      <c r="I45" s="28">
        <f t="shared" si="5"/>
        <v>-70</v>
      </c>
      <c r="J45" s="65">
        <v>1500</v>
      </c>
    </row>
    <row r="46" spans="2:10" x14ac:dyDescent="0.25">
      <c r="B46" s="8"/>
      <c r="C46" s="8"/>
      <c r="D46" s="9">
        <v>322</v>
      </c>
      <c r="E46" s="9"/>
      <c r="F46" s="9" t="s">
        <v>66</v>
      </c>
      <c r="G46" s="65">
        <f>SUM(G47:G52)</f>
        <v>149000</v>
      </c>
      <c r="H46" s="28">
        <f t="shared" si="7"/>
        <v>39130</v>
      </c>
      <c r="I46" s="28">
        <f t="shared" si="5"/>
        <v>26.261744966442951</v>
      </c>
      <c r="J46" s="65">
        <f>SUM(J47:J52)</f>
        <v>188130</v>
      </c>
    </row>
    <row r="47" spans="2:10" x14ac:dyDescent="0.25">
      <c r="B47" s="8"/>
      <c r="C47" s="8"/>
      <c r="D47" s="9"/>
      <c r="E47" s="9">
        <v>3221</v>
      </c>
      <c r="F47" s="9" t="s">
        <v>67</v>
      </c>
      <c r="G47" s="65">
        <v>36500</v>
      </c>
      <c r="H47" s="28">
        <f t="shared" si="7"/>
        <v>300</v>
      </c>
      <c r="I47" s="28">
        <f t="shared" si="5"/>
        <v>0.82191780821917804</v>
      </c>
      <c r="J47" s="65">
        <v>36800</v>
      </c>
    </row>
    <row r="48" spans="2:10" x14ac:dyDescent="0.25">
      <c r="B48" s="8"/>
      <c r="C48" s="8"/>
      <c r="D48" s="9"/>
      <c r="E48" s="9">
        <v>3222</v>
      </c>
      <c r="F48" s="9" t="s">
        <v>68</v>
      </c>
      <c r="G48" s="65">
        <v>78000</v>
      </c>
      <c r="H48" s="28">
        <f t="shared" si="7"/>
        <v>43630</v>
      </c>
      <c r="I48" s="28">
        <f t="shared" si="5"/>
        <v>55.935897435897431</v>
      </c>
      <c r="J48" s="65">
        <f>92030+29600</f>
        <v>121630</v>
      </c>
    </row>
    <row r="49" spans="2:10" x14ac:dyDescent="0.25">
      <c r="B49" s="8"/>
      <c r="C49" s="8"/>
      <c r="D49" s="9"/>
      <c r="E49" s="9">
        <v>3223</v>
      </c>
      <c r="F49" s="9" t="s">
        <v>69</v>
      </c>
      <c r="G49" s="65">
        <v>24000</v>
      </c>
      <c r="H49" s="28">
        <f t="shared" si="7"/>
        <v>-5100</v>
      </c>
      <c r="I49" s="28">
        <f t="shared" si="5"/>
        <v>-21.25</v>
      </c>
      <c r="J49" s="65">
        <v>18900</v>
      </c>
    </row>
    <row r="50" spans="2:10" x14ac:dyDescent="0.25">
      <c r="B50" s="8"/>
      <c r="C50" s="8"/>
      <c r="D50" s="9"/>
      <c r="E50" s="9">
        <v>3224</v>
      </c>
      <c r="F50" s="9" t="s">
        <v>70</v>
      </c>
      <c r="G50" s="65">
        <v>4500</v>
      </c>
      <c r="H50" s="28">
        <f t="shared" si="7"/>
        <v>0</v>
      </c>
      <c r="I50" s="28">
        <f t="shared" si="5"/>
        <v>0</v>
      </c>
      <c r="J50" s="65">
        <v>4500</v>
      </c>
    </row>
    <row r="51" spans="2:10" x14ac:dyDescent="0.25">
      <c r="B51" s="8"/>
      <c r="C51" s="8"/>
      <c r="D51" s="9"/>
      <c r="E51" s="9">
        <v>3225</v>
      </c>
      <c r="F51" s="9" t="s">
        <v>71</v>
      </c>
      <c r="G51" s="65">
        <v>4000</v>
      </c>
      <c r="H51" s="28">
        <f t="shared" si="7"/>
        <v>1300</v>
      </c>
      <c r="I51" s="28">
        <f t="shared" si="5"/>
        <v>32.5</v>
      </c>
      <c r="J51" s="65">
        <v>5300</v>
      </c>
    </row>
    <row r="52" spans="2:10" x14ac:dyDescent="0.25">
      <c r="B52" s="8"/>
      <c r="C52" s="8"/>
      <c r="D52" s="9"/>
      <c r="E52" s="9">
        <v>3227</v>
      </c>
      <c r="F52" s="9" t="s">
        <v>72</v>
      </c>
      <c r="G52" s="65">
        <v>2000</v>
      </c>
      <c r="H52" s="28">
        <f t="shared" si="7"/>
        <v>-1000</v>
      </c>
      <c r="I52" s="28">
        <f t="shared" si="5"/>
        <v>-50</v>
      </c>
      <c r="J52" s="65">
        <v>1000</v>
      </c>
    </row>
    <row r="53" spans="2:10" x14ac:dyDescent="0.25">
      <c r="B53" s="8"/>
      <c r="C53" s="8"/>
      <c r="D53" s="9">
        <v>323</v>
      </c>
      <c r="E53" s="9"/>
      <c r="F53" s="9" t="s">
        <v>73</v>
      </c>
      <c r="G53" s="65">
        <f>SUM(G54:G61)</f>
        <v>51000</v>
      </c>
      <c r="H53" s="28">
        <f t="shared" si="7"/>
        <v>11600</v>
      </c>
      <c r="I53" s="28">
        <f t="shared" si="5"/>
        <v>22.745098039215687</v>
      </c>
      <c r="J53" s="65">
        <f>SUM(J54:J61)</f>
        <v>62600</v>
      </c>
    </row>
    <row r="54" spans="2:10" x14ac:dyDescent="0.25">
      <c r="B54" s="8"/>
      <c r="C54" s="8"/>
      <c r="D54" s="9"/>
      <c r="E54" s="9">
        <v>3231</v>
      </c>
      <c r="F54" s="9" t="s">
        <v>74</v>
      </c>
      <c r="G54" s="65">
        <v>5500</v>
      </c>
      <c r="H54" s="28">
        <f t="shared" si="7"/>
        <v>1500</v>
      </c>
      <c r="I54" s="28">
        <f t="shared" si="5"/>
        <v>27.27272727272727</v>
      </c>
      <c r="J54" s="65">
        <v>7000</v>
      </c>
    </row>
    <row r="55" spans="2:10" x14ac:dyDescent="0.25">
      <c r="B55" s="8"/>
      <c r="C55" s="8"/>
      <c r="D55" s="9"/>
      <c r="E55" s="9">
        <v>3232</v>
      </c>
      <c r="F55" s="9" t="s">
        <v>75</v>
      </c>
      <c r="G55" s="65">
        <v>7000</v>
      </c>
      <c r="H55" s="28">
        <f t="shared" si="7"/>
        <v>1700</v>
      </c>
      <c r="I55" s="28">
        <f t="shared" si="5"/>
        <v>24.285714285714285</v>
      </c>
      <c r="J55" s="65">
        <v>8700</v>
      </c>
    </row>
    <row r="56" spans="2:10" x14ac:dyDescent="0.25">
      <c r="B56" s="8"/>
      <c r="C56" s="8"/>
      <c r="D56" s="9"/>
      <c r="E56" s="9">
        <v>3234</v>
      </c>
      <c r="F56" s="9" t="s">
        <v>76</v>
      </c>
      <c r="G56" s="65">
        <v>10000</v>
      </c>
      <c r="H56" s="28">
        <f t="shared" si="7"/>
        <v>-500</v>
      </c>
      <c r="I56" s="28">
        <f t="shared" si="5"/>
        <v>-5</v>
      </c>
      <c r="J56" s="65">
        <v>9500</v>
      </c>
    </row>
    <row r="57" spans="2:10" ht="15.75" customHeight="1" x14ac:dyDescent="0.25">
      <c r="B57" s="8"/>
      <c r="C57" s="8"/>
      <c r="D57" s="9"/>
      <c r="E57" s="9">
        <v>3235</v>
      </c>
      <c r="F57" s="9" t="s">
        <v>77</v>
      </c>
      <c r="G57" s="65">
        <v>3000</v>
      </c>
      <c r="H57" s="28">
        <f t="shared" si="7"/>
        <v>0</v>
      </c>
      <c r="I57" s="28">
        <f t="shared" si="5"/>
        <v>0</v>
      </c>
      <c r="J57" s="65">
        <v>3000</v>
      </c>
    </row>
    <row r="58" spans="2:10" x14ac:dyDescent="0.25">
      <c r="B58" s="8"/>
      <c r="C58" s="8"/>
      <c r="D58" s="9"/>
      <c r="E58" s="9">
        <v>3236</v>
      </c>
      <c r="F58" s="9" t="s">
        <v>168</v>
      </c>
      <c r="G58" s="65">
        <v>11500</v>
      </c>
      <c r="H58" s="28">
        <f t="shared" si="7"/>
        <v>1000</v>
      </c>
      <c r="I58" s="28">
        <f t="shared" si="5"/>
        <v>8.695652173913043</v>
      </c>
      <c r="J58" s="65">
        <v>12500</v>
      </c>
    </row>
    <row r="59" spans="2:10" x14ac:dyDescent="0.25">
      <c r="B59" s="8"/>
      <c r="C59" s="8"/>
      <c r="D59" s="9"/>
      <c r="E59" s="9">
        <v>3237</v>
      </c>
      <c r="F59" s="9" t="s">
        <v>78</v>
      </c>
      <c r="G59" s="65">
        <v>1500</v>
      </c>
      <c r="H59" s="28">
        <f t="shared" si="7"/>
        <v>6600</v>
      </c>
      <c r="I59" s="28">
        <f t="shared" si="5"/>
        <v>440.00000000000006</v>
      </c>
      <c r="J59" s="65">
        <v>8100</v>
      </c>
    </row>
    <row r="60" spans="2:10" x14ac:dyDescent="0.25">
      <c r="B60" s="8"/>
      <c r="C60" s="8"/>
      <c r="D60" s="9"/>
      <c r="E60" s="9">
        <v>3238</v>
      </c>
      <c r="F60" s="9" t="s">
        <v>79</v>
      </c>
      <c r="G60" s="65">
        <v>7500</v>
      </c>
      <c r="H60" s="28">
        <f t="shared" si="7"/>
        <v>-900</v>
      </c>
      <c r="I60" s="28">
        <f t="shared" si="5"/>
        <v>-12</v>
      </c>
      <c r="J60" s="65">
        <v>6600</v>
      </c>
    </row>
    <row r="61" spans="2:10" x14ac:dyDescent="0.25">
      <c r="B61" s="8"/>
      <c r="C61" s="8"/>
      <c r="D61" s="9"/>
      <c r="E61" s="9">
        <v>3239</v>
      </c>
      <c r="F61" s="9" t="s">
        <v>80</v>
      </c>
      <c r="G61" s="65">
        <v>5000</v>
      </c>
      <c r="H61" s="28">
        <f t="shared" si="7"/>
        <v>2200</v>
      </c>
      <c r="I61" s="28">
        <f t="shared" si="5"/>
        <v>44</v>
      </c>
      <c r="J61" s="65">
        <v>7200</v>
      </c>
    </row>
    <row r="62" spans="2:10" x14ac:dyDescent="0.25">
      <c r="B62" s="8"/>
      <c r="C62" s="8"/>
      <c r="D62" s="9">
        <v>329</v>
      </c>
      <c r="E62" s="9"/>
      <c r="F62" s="9" t="s">
        <v>81</v>
      </c>
      <c r="G62" s="65">
        <f>SUM(G64:G67)</f>
        <v>4500</v>
      </c>
      <c r="H62" s="28">
        <f t="shared" si="7"/>
        <v>0</v>
      </c>
      <c r="I62" s="28">
        <f t="shared" si="5"/>
        <v>0</v>
      </c>
      <c r="J62" s="65">
        <f>SUM(J63:J67)</f>
        <v>4500</v>
      </c>
    </row>
    <row r="63" spans="2:10" x14ac:dyDescent="0.25">
      <c r="B63" s="8"/>
      <c r="C63" s="8"/>
      <c r="D63" s="9"/>
      <c r="E63" s="9">
        <v>3291</v>
      </c>
      <c r="F63" s="9" t="s">
        <v>164</v>
      </c>
      <c r="G63" s="65">
        <v>0</v>
      </c>
      <c r="H63" s="28">
        <f t="shared" si="7"/>
        <v>1800</v>
      </c>
      <c r="I63" s="28">
        <v>0</v>
      </c>
      <c r="J63" s="65">
        <v>1800</v>
      </c>
    </row>
    <row r="64" spans="2:10" x14ac:dyDescent="0.25">
      <c r="B64" s="8"/>
      <c r="C64" s="8"/>
      <c r="D64" s="9"/>
      <c r="E64" s="9">
        <v>3292</v>
      </c>
      <c r="F64" s="9" t="s">
        <v>82</v>
      </c>
      <c r="G64" s="65">
        <v>1000</v>
      </c>
      <c r="H64" s="28">
        <f t="shared" si="7"/>
        <v>-300</v>
      </c>
      <c r="I64" s="28">
        <f t="shared" si="5"/>
        <v>-30</v>
      </c>
      <c r="J64" s="65">
        <v>700</v>
      </c>
    </row>
    <row r="65" spans="2:10" x14ac:dyDescent="0.25">
      <c r="B65" s="8"/>
      <c r="C65" s="8"/>
      <c r="D65" s="9"/>
      <c r="E65" s="9">
        <v>3293</v>
      </c>
      <c r="F65" s="9" t="s">
        <v>83</v>
      </c>
      <c r="G65" s="65">
        <v>2000</v>
      </c>
      <c r="H65" s="28">
        <f t="shared" si="7"/>
        <v>0</v>
      </c>
      <c r="I65" s="28">
        <f t="shared" si="5"/>
        <v>0</v>
      </c>
      <c r="J65" s="65">
        <v>2000</v>
      </c>
    </row>
    <row r="66" spans="2:10" x14ac:dyDescent="0.25">
      <c r="B66" s="8"/>
      <c r="C66" s="8"/>
      <c r="D66" s="9"/>
      <c r="E66" s="9">
        <v>3295</v>
      </c>
      <c r="F66" s="9" t="s">
        <v>84</v>
      </c>
      <c r="G66" s="65">
        <v>500</v>
      </c>
      <c r="H66" s="28">
        <f t="shared" si="7"/>
        <v>-500</v>
      </c>
      <c r="I66" s="28">
        <f t="shared" si="5"/>
        <v>-100</v>
      </c>
      <c r="J66" s="65">
        <v>0</v>
      </c>
    </row>
    <row r="67" spans="2:10" x14ac:dyDescent="0.25">
      <c r="B67" s="8"/>
      <c r="C67" s="8"/>
      <c r="D67" s="9"/>
      <c r="E67" s="9">
        <v>3296</v>
      </c>
      <c r="F67" s="9" t="s">
        <v>150</v>
      </c>
      <c r="G67" s="65">
        <v>1000</v>
      </c>
      <c r="H67" s="28">
        <f t="shared" si="7"/>
        <v>-1000</v>
      </c>
      <c r="I67" s="28">
        <f t="shared" si="5"/>
        <v>-100</v>
      </c>
      <c r="J67" s="65">
        <v>0</v>
      </c>
    </row>
    <row r="68" spans="2:10" x14ac:dyDescent="0.25">
      <c r="B68" s="8"/>
      <c r="C68" s="8">
        <v>34</v>
      </c>
      <c r="D68" s="9"/>
      <c r="E68" s="9"/>
      <c r="F68" s="9" t="s">
        <v>85</v>
      </c>
      <c r="G68" s="65">
        <f>G69</f>
        <v>2500</v>
      </c>
      <c r="H68" s="28">
        <f t="shared" si="7"/>
        <v>-950</v>
      </c>
      <c r="I68" s="28">
        <f t="shared" si="5"/>
        <v>-38</v>
      </c>
      <c r="J68" s="65">
        <v>1550</v>
      </c>
    </row>
    <row r="69" spans="2:10" x14ac:dyDescent="0.25">
      <c r="B69" s="8"/>
      <c r="C69" s="8"/>
      <c r="D69" s="9">
        <v>343</v>
      </c>
      <c r="E69" s="9"/>
      <c r="F69" s="9" t="s">
        <v>86</v>
      </c>
      <c r="G69" s="65">
        <v>2500</v>
      </c>
      <c r="H69" s="28">
        <f t="shared" si="7"/>
        <v>-950</v>
      </c>
      <c r="I69" s="28">
        <f t="shared" si="5"/>
        <v>-38</v>
      </c>
      <c r="J69" s="65">
        <v>1550</v>
      </c>
    </row>
    <row r="70" spans="2:10" x14ac:dyDescent="0.25">
      <c r="B70" s="8"/>
      <c r="C70" s="8"/>
      <c r="D70" s="9"/>
      <c r="E70" s="9">
        <v>3431</v>
      </c>
      <c r="F70" s="9" t="s">
        <v>87</v>
      </c>
      <c r="G70" s="65">
        <v>2500</v>
      </c>
      <c r="H70" s="28">
        <f t="shared" si="7"/>
        <v>-950</v>
      </c>
      <c r="I70" s="28">
        <f t="shared" si="5"/>
        <v>-38</v>
      </c>
      <c r="J70" s="65">
        <v>1550</v>
      </c>
    </row>
    <row r="71" spans="2:10" x14ac:dyDescent="0.25">
      <c r="B71" s="10">
        <v>4</v>
      </c>
      <c r="C71" s="10"/>
      <c r="D71" s="10"/>
      <c r="E71" s="10"/>
      <c r="F71" s="17" t="s">
        <v>5</v>
      </c>
      <c r="G71" s="66">
        <v>5500</v>
      </c>
      <c r="H71" s="28">
        <f t="shared" si="7"/>
        <v>23670</v>
      </c>
      <c r="I71" s="28">
        <f t="shared" si="5"/>
        <v>430.36363636363637</v>
      </c>
      <c r="J71" s="66">
        <v>29170</v>
      </c>
    </row>
    <row r="72" spans="2:10" x14ac:dyDescent="0.25">
      <c r="B72" s="11"/>
      <c r="C72" s="11">
        <v>42</v>
      </c>
      <c r="D72" s="8"/>
      <c r="E72" s="8"/>
      <c r="F72" s="8" t="s">
        <v>88</v>
      </c>
      <c r="G72" s="65">
        <v>5500</v>
      </c>
      <c r="H72" s="28">
        <f t="shared" si="7"/>
        <v>23670</v>
      </c>
      <c r="I72" s="28">
        <f t="shared" si="5"/>
        <v>430.36363636363637</v>
      </c>
      <c r="J72" s="65">
        <v>29170</v>
      </c>
    </row>
    <row r="73" spans="2:10" x14ac:dyDescent="0.25">
      <c r="B73" s="11"/>
      <c r="C73" s="11"/>
      <c r="D73" s="8">
        <v>422</v>
      </c>
      <c r="E73" s="8"/>
      <c r="F73" s="8" t="s">
        <v>89</v>
      </c>
      <c r="G73" s="65">
        <v>5500</v>
      </c>
      <c r="H73" s="28">
        <f t="shared" si="7"/>
        <v>23670</v>
      </c>
      <c r="I73" s="28">
        <f t="shared" si="5"/>
        <v>430.36363636363637</v>
      </c>
      <c r="J73" s="65">
        <v>29170</v>
      </c>
    </row>
    <row r="74" spans="2:10" x14ac:dyDescent="0.25">
      <c r="B74" s="11"/>
      <c r="C74" s="11"/>
      <c r="D74" s="8"/>
      <c r="E74" s="8">
        <v>4221</v>
      </c>
      <c r="F74" s="8" t="s">
        <v>90</v>
      </c>
      <c r="G74" s="65">
        <v>5500</v>
      </c>
      <c r="H74" s="28">
        <f t="shared" ref="H74" si="8">J74-G74</f>
        <v>5970</v>
      </c>
      <c r="I74" s="28">
        <f t="shared" ref="I74" si="9">H74/G74*100</f>
        <v>108.54545454545455</v>
      </c>
      <c r="J74" s="65">
        <v>11470</v>
      </c>
    </row>
    <row r="75" spans="2:10" x14ac:dyDescent="0.25">
      <c r="B75" s="11"/>
      <c r="C75" s="11"/>
      <c r="D75" s="8"/>
      <c r="E75" s="8">
        <v>4223</v>
      </c>
      <c r="F75" s="8" t="s">
        <v>170</v>
      </c>
      <c r="G75" s="65">
        <v>0</v>
      </c>
      <c r="H75" s="28">
        <f t="shared" si="7"/>
        <v>17700</v>
      </c>
      <c r="I75" s="28">
        <v>0</v>
      </c>
      <c r="J75" s="65">
        <v>17700</v>
      </c>
    </row>
  </sheetData>
  <mergeCells count="7">
    <mergeCell ref="B30:F30"/>
    <mergeCell ref="B31:F31"/>
    <mergeCell ref="B8:F8"/>
    <mergeCell ref="B9:F9"/>
    <mergeCell ref="B2:L2"/>
    <mergeCell ref="B4:L4"/>
    <mergeCell ref="B6:L6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7"/>
  <sheetViews>
    <sheetView workbookViewId="0">
      <selection activeCell="A12" sqref="A12:XFD1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7" t="s">
        <v>35</v>
      </c>
      <c r="C2" s="87"/>
      <c r="D2" s="87"/>
      <c r="E2" s="87"/>
      <c r="F2" s="87"/>
      <c r="G2" s="87"/>
      <c r="H2" s="87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x14ac:dyDescent="0.25">
      <c r="B4" s="33" t="s">
        <v>6</v>
      </c>
      <c r="C4" s="33" t="s">
        <v>161</v>
      </c>
      <c r="D4" s="33" t="s">
        <v>147</v>
      </c>
      <c r="E4" s="33" t="s">
        <v>148</v>
      </c>
      <c r="F4" s="33" t="s">
        <v>149</v>
      </c>
    </row>
    <row r="5" spans="2:8" x14ac:dyDescent="0.25">
      <c r="B5" s="33">
        <v>1</v>
      </c>
      <c r="C5" s="33">
        <v>2</v>
      </c>
      <c r="D5" s="33">
        <v>3</v>
      </c>
      <c r="E5" s="33">
        <v>4</v>
      </c>
      <c r="F5" s="33">
        <v>5</v>
      </c>
    </row>
    <row r="6" spans="2:8" s="29" customFormat="1" x14ac:dyDescent="0.25">
      <c r="B6" s="7" t="s">
        <v>34</v>
      </c>
      <c r="C6" s="66">
        <v>1243750</v>
      </c>
      <c r="D6" s="28">
        <f>F6-C6</f>
        <v>284525</v>
      </c>
      <c r="E6" s="28">
        <f>D6/C6*100</f>
        <v>22.876381909547739</v>
      </c>
      <c r="F6" s="66">
        <f>F7+F12+F15</f>
        <v>1528275</v>
      </c>
    </row>
    <row r="7" spans="2:8" s="29" customFormat="1" x14ac:dyDescent="0.25">
      <c r="B7" s="7" t="s">
        <v>32</v>
      </c>
      <c r="C7" s="66">
        <v>1103250</v>
      </c>
      <c r="D7" s="28">
        <f t="shared" ref="D7:D27" si="0">F7-C7</f>
        <v>251725</v>
      </c>
      <c r="E7" s="28">
        <f t="shared" ref="E7:E27" si="1">D7/C7*100</f>
        <v>22.816677996827554</v>
      </c>
      <c r="F7" s="66">
        <v>1354975</v>
      </c>
    </row>
    <row r="8" spans="2:8" x14ac:dyDescent="0.25">
      <c r="B8" s="27" t="s">
        <v>31</v>
      </c>
      <c r="C8" s="65">
        <v>1103250</v>
      </c>
      <c r="D8" s="28">
        <f t="shared" si="0"/>
        <v>251725</v>
      </c>
      <c r="E8" s="28">
        <f t="shared" si="1"/>
        <v>22.816677996827554</v>
      </c>
      <c r="F8" s="65">
        <v>1354975</v>
      </c>
    </row>
    <row r="9" spans="2:8" x14ac:dyDescent="0.25">
      <c r="B9" s="26" t="s">
        <v>30</v>
      </c>
      <c r="C9" s="65"/>
      <c r="D9" s="28">
        <f t="shared" si="0"/>
        <v>0</v>
      </c>
      <c r="E9" s="28">
        <v>0</v>
      </c>
      <c r="F9" s="65"/>
    </row>
    <row r="10" spans="2:8" x14ac:dyDescent="0.25">
      <c r="B10" s="7" t="s">
        <v>29</v>
      </c>
      <c r="C10" s="65"/>
      <c r="D10" s="28">
        <f t="shared" si="0"/>
        <v>0</v>
      </c>
      <c r="E10" s="28">
        <v>0</v>
      </c>
      <c r="F10" s="65"/>
    </row>
    <row r="11" spans="2:8" x14ac:dyDescent="0.25">
      <c r="B11" s="25" t="s">
        <v>28</v>
      </c>
      <c r="C11" s="65"/>
      <c r="D11" s="28">
        <f t="shared" si="0"/>
        <v>0</v>
      </c>
      <c r="E11" s="28">
        <v>0</v>
      </c>
      <c r="F11" s="65"/>
    </row>
    <row r="12" spans="2:8" s="29" customFormat="1" x14ac:dyDescent="0.25">
      <c r="B12" s="7" t="s">
        <v>27</v>
      </c>
      <c r="C12" s="66">
        <v>139000</v>
      </c>
      <c r="D12" s="28">
        <f t="shared" si="0"/>
        <v>33500</v>
      </c>
      <c r="E12" s="28">
        <f t="shared" si="1"/>
        <v>24.100719424460433</v>
      </c>
      <c r="F12" s="66">
        <f>F13+F14</f>
        <v>172500</v>
      </c>
    </row>
    <row r="13" spans="2:8" x14ac:dyDescent="0.25">
      <c r="B13" s="25" t="s">
        <v>26</v>
      </c>
      <c r="C13" s="65">
        <v>139000</v>
      </c>
      <c r="D13" s="28">
        <f t="shared" si="0"/>
        <v>3900</v>
      </c>
      <c r="E13" s="28">
        <f t="shared" si="1"/>
        <v>2.8057553956834531</v>
      </c>
      <c r="F13" s="65">
        <v>142900</v>
      </c>
    </row>
    <row r="14" spans="2:8" x14ac:dyDescent="0.25">
      <c r="B14" s="25" t="s">
        <v>181</v>
      </c>
      <c r="C14" s="65">
        <v>0</v>
      </c>
      <c r="D14" s="28">
        <f t="shared" si="0"/>
        <v>29600</v>
      </c>
      <c r="E14" s="28">
        <v>0</v>
      </c>
      <c r="F14" s="65">
        <v>29600</v>
      </c>
    </row>
    <row r="15" spans="2:8" s="29" customFormat="1" x14ac:dyDescent="0.25">
      <c r="B15" s="7" t="s">
        <v>54</v>
      </c>
      <c r="C15" s="66">
        <v>1500</v>
      </c>
      <c r="D15" s="28">
        <f t="shared" si="0"/>
        <v>-700</v>
      </c>
      <c r="E15" s="28">
        <f>D15/C15*100</f>
        <v>-46.666666666666664</v>
      </c>
      <c r="F15" s="66">
        <v>800</v>
      </c>
    </row>
    <row r="16" spans="2:8" x14ac:dyDescent="0.25">
      <c r="B16" s="25" t="s">
        <v>55</v>
      </c>
      <c r="C16" s="65">
        <v>1500</v>
      </c>
      <c r="D16" s="28">
        <f t="shared" si="0"/>
        <v>-700</v>
      </c>
      <c r="E16" s="28">
        <f t="shared" si="1"/>
        <v>-46.666666666666664</v>
      </c>
      <c r="F16" s="65">
        <v>800</v>
      </c>
    </row>
    <row r="17" spans="2:6" s="29" customFormat="1" ht="15.75" customHeight="1" x14ac:dyDescent="0.25">
      <c r="B17" s="7" t="s">
        <v>33</v>
      </c>
      <c r="C17" s="66">
        <v>1243750</v>
      </c>
      <c r="D17" s="28">
        <f t="shared" si="0"/>
        <v>284525</v>
      </c>
      <c r="E17" s="28">
        <f t="shared" si="1"/>
        <v>22.876381909547739</v>
      </c>
      <c r="F17" s="66">
        <f>F18+F23+F26</f>
        <v>1528275</v>
      </c>
    </row>
    <row r="18" spans="2:6" s="29" customFormat="1" ht="15.75" customHeight="1" x14ac:dyDescent="0.25">
      <c r="B18" s="7" t="s">
        <v>32</v>
      </c>
      <c r="C18" s="66">
        <v>1103250</v>
      </c>
      <c r="D18" s="28">
        <f t="shared" si="0"/>
        <v>251725</v>
      </c>
      <c r="E18" s="28">
        <f t="shared" si="1"/>
        <v>22.816677996827554</v>
      </c>
      <c r="F18" s="66">
        <v>1354975</v>
      </c>
    </row>
    <row r="19" spans="2:6" x14ac:dyDescent="0.25">
      <c r="B19" s="27" t="s">
        <v>31</v>
      </c>
      <c r="C19" s="65">
        <v>1103250</v>
      </c>
      <c r="D19" s="28">
        <f t="shared" si="0"/>
        <v>251725</v>
      </c>
      <c r="E19" s="28">
        <f t="shared" si="1"/>
        <v>22.816677996827554</v>
      </c>
      <c r="F19" s="65">
        <v>1354975</v>
      </c>
    </row>
    <row r="20" spans="2:6" x14ac:dyDescent="0.25">
      <c r="B20" s="26" t="s">
        <v>30</v>
      </c>
      <c r="C20" s="65"/>
      <c r="D20" s="28">
        <f t="shared" si="0"/>
        <v>0</v>
      </c>
      <c r="E20" s="28">
        <v>0</v>
      </c>
      <c r="F20" s="65"/>
    </row>
    <row r="21" spans="2:6" x14ac:dyDescent="0.25">
      <c r="B21" s="7" t="s">
        <v>29</v>
      </c>
      <c r="C21" s="65"/>
      <c r="D21" s="28">
        <f t="shared" si="0"/>
        <v>0</v>
      </c>
      <c r="E21" s="28">
        <v>0</v>
      </c>
      <c r="F21" s="65"/>
    </row>
    <row r="22" spans="2:6" x14ac:dyDescent="0.25">
      <c r="B22" s="25" t="s">
        <v>28</v>
      </c>
      <c r="C22" s="65"/>
      <c r="D22" s="28">
        <f t="shared" si="0"/>
        <v>0</v>
      </c>
      <c r="E22" s="28">
        <v>0</v>
      </c>
      <c r="F22" s="65"/>
    </row>
    <row r="23" spans="2:6" s="29" customFormat="1" x14ac:dyDescent="0.25">
      <c r="B23" s="7" t="s">
        <v>27</v>
      </c>
      <c r="C23" s="66">
        <v>139000</v>
      </c>
      <c r="D23" s="28">
        <f t="shared" ref="D23:D25" si="2">F23-C23</f>
        <v>33500</v>
      </c>
      <c r="E23" s="28">
        <f t="shared" ref="E23:E24" si="3">D23/C23*100</f>
        <v>24.100719424460433</v>
      </c>
      <c r="F23" s="66">
        <f>F24+F25</f>
        <v>172500</v>
      </c>
    </row>
    <row r="24" spans="2:6" x14ac:dyDescent="0.25">
      <c r="B24" s="25" t="s">
        <v>26</v>
      </c>
      <c r="C24" s="65">
        <v>139000</v>
      </c>
      <c r="D24" s="28">
        <f t="shared" si="2"/>
        <v>3900</v>
      </c>
      <c r="E24" s="28">
        <f t="shared" si="3"/>
        <v>2.8057553956834531</v>
      </c>
      <c r="F24" s="65">
        <v>142900</v>
      </c>
    </row>
    <row r="25" spans="2:6" x14ac:dyDescent="0.25">
      <c r="B25" s="25" t="s">
        <v>181</v>
      </c>
      <c r="C25" s="65">
        <v>0</v>
      </c>
      <c r="D25" s="28">
        <f t="shared" si="2"/>
        <v>29600</v>
      </c>
      <c r="E25" s="28">
        <v>0</v>
      </c>
      <c r="F25" s="65">
        <v>29600</v>
      </c>
    </row>
    <row r="26" spans="2:6" s="29" customFormat="1" x14ac:dyDescent="0.25">
      <c r="B26" s="41" t="s">
        <v>54</v>
      </c>
      <c r="C26" s="28">
        <v>1500</v>
      </c>
      <c r="D26" s="28">
        <f t="shared" si="0"/>
        <v>-700</v>
      </c>
      <c r="E26" s="28">
        <f t="shared" si="1"/>
        <v>-46.666666666666664</v>
      </c>
      <c r="F26" s="66">
        <v>800</v>
      </c>
    </row>
    <row r="27" spans="2:6" x14ac:dyDescent="0.25">
      <c r="B27" s="11" t="s">
        <v>56</v>
      </c>
      <c r="C27" s="65">
        <v>1500</v>
      </c>
      <c r="D27" s="28">
        <f t="shared" si="0"/>
        <v>-700</v>
      </c>
      <c r="E27" s="28">
        <f t="shared" si="1"/>
        <v>-46.666666666666664</v>
      </c>
      <c r="F27" s="65">
        <v>800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F9" sqref="F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7" t="s">
        <v>43</v>
      </c>
      <c r="C2" s="87"/>
      <c r="D2" s="87"/>
      <c r="E2" s="87"/>
      <c r="F2" s="87"/>
      <c r="G2" s="87"/>
      <c r="H2" s="87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x14ac:dyDescent="0.25">
      <c r="B4" s="33" t="s">
        <v>6</v>
      </c>
      <c r="C4" s="33" t="s">
        <v>161</v>
      </c>
      <c r="D4" s="33" t="s">
        <v>147</v>
      </c>
      <c r="E4" s="33" t="s">
        <v>148</v>
      </c>
      <c r="F4" s="33" t="s">
        <v>149</v>
      </c>
    </row>
    <row r="5" spans="2:8" x14ac:dyDescent="0.25">
      <c r="B5" s="33">
        <v>1</v>
      </c>
      <c r="C5" s="33">
        <v>2</v>
      </c>
      <c r="D5" s="33">
        <v>3</v>
      </c>
      <c r="E5" s="33">
        <v>4</v>
      </c>
      <c r="F5" s="33">
        <v>5</v>
      </c>
    </row>
    <row r="6" spans="2:8" ht="15.75" customHeight="1" x14ac:dyDescent="0.25">
      <c r="B6" s="7" t="s">
        <v>33</v>
      </c>
      <c r="C6" s="65">
        <v>1243750</v>
      </c>
      <c r="D6" s="5">
        <f>F6-C6</f>
        <v>284525</v>
      </c>
      <c r="E6" s="5">
        <f>D6/C6*100</f>
        <v>22.876381909547739</v>
      </c>
      <c r="F6" s="65">
        <v>1528275</v>
      </c>
    </row>
    <row r="7" spans="2:8" ht="15.75" customHeight="1" x14ac:dyDescent="0.25">
      <c r="B7" s="7">
        <v>911</v>
      </c>
      <c r="C7" s="65"/>
      <c r="D7" s="5">
        <f t="shared" ref="D7:D8" si="0">F7-C7</f>
        <v>0</v>
      </c>
      <c r="E7" s="5">
        <v>0</v>
      </c>
      <c r="F7" s="65"/>
    </row>
    <row r="8" spans="2:8" x14ac:dyDescent="0.25">
      <c r="B8" s="13" t="s">
        <v>127</v>
      </c>
      <c r="C8" s="65">
        <v>1243750</v>
      </c>
      <c r="D8" s="5">
        <f t="shared" si="0"/>
        <v>284525</v>
      </c>
      <c r="E8" s="5">
        <f t="shared" ref="E8" si="1">D8/C8*100</f>
        <v>22.876381909547739</v>
      </c>
      <c r="F8" s="65">
        <v>1528275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G5" sqref="G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87" t="s">
        <v>52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2" ht="15.75" customHeight="1" x14ac:dyDescent="0.25">
      <c r="B3" s="87" t="s">
        <v>36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08" t="s">
        <v>6</v>
      </c>
      <c r="C5" s="109"/>
      <c r="D5" s="109"/>
      <c r="E5" s="109"/>
      <c r="F5" s="110"/>
      <c r="G5" s="33" t="s">
        <v>161</v>
      </c>
      <c r="H5" s="33" t="s">
        <v>147</v>
      </c>
      <c r="I5" s="33" t="s">
        <v>148</v>
      </c>
      <c r="J5" s="33" t="s">
        <v>149</v>
      </c>
    </row>
    <row r="6" spans="2:12" x14ac:dyDescent="0.25">
      <c r="B6" s="108">
        <v>1</v>
      </c>
      <c r="C6" s="109"/>
      <c r="D6" s="109"/>
      <c r="E6" s="109"/>
      <c r="F6" s="110"/>
      <c r="G6" s="35">
        <v>2</v>
      </c>
      <c r="H6" s="35">
        <v>3</v>
      </c>
      <c r="I6" s="35">
        <v>4</v>
      </c>
      <c r="J6" s="35">
        <v>5</v>
      </c>
    </row>
    <row r="7" spans="2:12" ht="25.5" x14ac:dyDescent="0.25">
      <c r="B7" s="7">
        <v>8</v>
      </c>
      <c r="C7" s="7"/>
      <c r="D7" s="7"/>
      <c r="E7" s="7"/>
      <c r="F7" s="7" t="s">
        <v>8</v>
      </c>
      <c r="G7" s="5"/>
      <c r="H7" s="5"/>
      <c r="I7" s="5"/>
      <c r="J7" s="23"/>
    </row>
    <row r="8" spans="2:12" x14ac:dyDescent="0.25">
      <c r="B8" s="7"/>
      <c r="C8" s="11">
        <v>84</v>
      </c>
      <c r="D8" s="11"/>
      <c r="E8" s="11"/>
      <c r="F8" s="11" t="s">
        <v>13</v>
      </c>
      <c r="G8" s="5"/>
      <c r="H8" s="5"/>
      <c r="I8" s="5"/>
      <c r="J8" s="23"/>
    </row>
    <row r="9" spans="2:12" ht="51" x14ac:dyDescent="0.25">
      <c r="B9" s="8"/>
      <c r="C9" s="8"/>
      <c r="D9" s="8">
        <v>841</v>
      </c>
      <c r="E9" s="8"/>
      <c r="F9" s="24" t="s">
        <v>37</v>
      </c>
      <c r="G9" s="5"/>
      <c r="H9" s="5"/>
      <c r="I9" s="5"/>
      <c r="J9" s="23"/>
    </row>
    <row r="10" spans="2:12" ht="25.5" x14ac:dyDescent="0.25">
      <c r="B10" s="8"/>
      <c r="C10" s="8"/>
      <c r="D10" s="8"/>
      <c r="E10" s="8">
        <v>8413</v>
      </c>
      <c r="F10" s="24" t="s">
        <v>38</v>
      </c>
      <c r="G10" s="5"/>
      <c r="H10" s="5"/>
      <c r="I10" s="5"/>
      <c r="J10" s="23"/>
    </row>
    <row r="11" spans="2:12" x14ac:dyDescent="0.25">
      <c r="B11" s="8"/>
      <c r="C11" s="8"/>
      <c r="D11" s="8"/>
      <c r="E11" s="9" t="s">
        <v>21</v>
      </c>
      <c r="F11" s="13"/>
      <c r="G11" s="5"/>
      <c r="H11" s="5"/>
      <c r="I11" s="5"/>
      <c r="J11" s="23"/>
    </row>
    <row r="12" spans="2:12" ht="25.5" x14ac:dyDescent="0.25">
      <c r="B12" s="10">
        <v>5</v>
      </c>
      <c r="C12" s="10"/>
      <c r="D12" s="10"/>
      <c r="E12" s="10"/>
      <c r="F12" s="17" t="s">
        <v>9</v>
      </c>
      <c r="G12" s="5"/>
      <c r="H12" s="5"/>
      <c r="I12" s="5"/>
      <c r="J12" s="23"/>
    </row>
    <row r="13" spans="2:12" ht="25.5" x14ac:dyDescent="0.25">
      <c r="B13" s="11"/>
      <c r="C13" s="11">
        <v>54</v>
      </c>
      <c r="D13" s="11"/>
      <c r="E13" s="11"/>
      <c r="F13" s="18" t="s">
        <v>14</v>
      </c>
      <c r="G13" s="5"/>
      <c r="H13" s="5"/>
      <c r="I13" s="6"/>
      <c r="J13" s="23"/>
    </row>
    <row r="14" spans="2:12" ht="63.75" x14ac:dyDescent="0.25">
      <c r="B14" s="11"/>
      <c r="C14" s="11"/>
      <c r="D14" s="11">
        <v>541</v>
      </c>
      <c r="E14" s="24"/>
      <c r="F14" s="24" t="s">
        <v>39</v>
      </c>
      <c r="G14" s="5"/>
      <c r="H14" s="5"/>
      <c r="I14" s="6"/>
      <c r="J14" s="23"/>
    </row>
    <row r="15" spans="2:12" ht="38.25" x14ac:dyDescent="0.25">
      <c r="B15" s="11"/>
      <c r="C15" s="11"/>
      <c r="D15" s="11"/>
      <c r="E15" s="24">
        <v>5413</v>
      </c>
      <c r="F15" s="24" t="s">
        <v>40</v>
      </c>
      <c r="G15" s="5"/>
      <c r="H15" s="5"/>
      <c r="I15" s="6"/>
      <c r="J15" s="23"/>
    </row>
    <row r="16" spans="2:12" x14ac:dyDescent="0.25">
      <c r="B16" s="12" t="s">
        <v>15</v>
      </c>
      <c r="C16" s="10"/>
      <c r="D16" s="10"/>
      <c r="E16" s="10"/>
      <c r="F16" s="17" t="s">
        <v>21</v>
      </c>
      <c r="G16" s="5"/>
      <c r="H16" s="5"/>
      <c r="I16" s="5"/>
      <c r="J16" s="23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5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7" t="s">
        <v>41</v>
      </c>
      <c r="C2" s="87"/>
      <c r="D2" s="87"/>
      <c r="E2" s="87"/>
      <c r="F2" s="87"/>
      <c r="G2" s="87"/>
      <c r="H2" s="87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x14ac:dyDescent="0.25">
      <c r="B4" s="33" t="s">
        <v>6</v>
      </c>
      <c r="C4" s="33" t="s">
        <v>161</v>
      </c>
      <c r="D4" s="33" t="s">
        <v>147</v>
      </c>
      <c r="E4" s="33" t="s">
        <v>148</v>
      </c>
      <c r="F4" s="33" t="s">
        <v>149</v>
      </c>
    </row>
    <row r="5" spans="2:8" x14ac:dyDescent="0.25">
      <c r="B5" s="33">
        <v>1</v>
      </c>
      <c r="C5" s="33">
        <v>2</v>
      </c>
      <c r="D5" s="33">
        <v>3</v>
      </c>
      <c r="E5" s="33">
        <v>4</v>
      </c>
      <c r="F5" s="33">
        <v>5</v>
      </c>
    </row>
    <row r="6" spans="2:8" x14ac:dyDescent="0.25">
      <c r="B6" s="7" t="s">
        <v>42</v>
      </c>
      <c r="C6" s="66">
        <v>1243750</v>
      </c>
      <c r="D6" s="28">
        <f>F6-C6</f>
        <v>284525</v>
      </c>
      <c r="E6" s="28">
        <f>D6/C6*100</f>
        <v>22.876381909547739</v>
      </c>
      <c r="F6" s="66">
        <f>F7+F11+F14</f>
        <v>1528275</v>
      </c>
    </row>
    <row r="7" spans="2:8" x14ac:dyDescent="0.25">
      <c r="B7" s="7" t="s">
        <v>32</v>
      </c>
      <c r="C7" s="66">
        <v>1103250</v>
      </c>
      <c r="D7" s="28">
        <f t="shared" ref="D7:D9" si="0">F7-C7</f>
        <v>251725</v>
      </c>
      <c r="E7" s="28">
        <f t="shared" ref="E7:E25" si="1">D7/C7*100</f>
        <v>22.816677996827554</v>
      </c>
      <c r="F7" s="66">
        <v>1354975</v>
      </c>
    </row>
    <row r="8" spans="2:8" x14ac:dyDescent="0.25">
      <c r="B8" s="27" t="s">
        <v>31</v>
      </c>
      <c r="C8" s="65">
        <v>1103250</v>
      </c>
      <c r="D8" s="28">
        <f t="shared" si="0"/>
        <v>251725</v>
      </c>
      <c r="E8" s="28">
        <f t="shared" si="1"/>
        <v>22.816677996827554</v>
      </c>
      <c r="F8" s="65">
        <v>1354975</v>
      </c>
    </row>
    <row r="9" spans="2:8" x14ac:dyDescent="0.25">
      <c r="B9" s="7" t="s">
        <v>29</v>
      </c>
      <c r="C9" s="65"/>
      <c r="D9" s="28">
        <f t="shared" si="0"/>
        <v>0</v>
      </c>
      <c r="E9" s="28">
        <v>0</v>
      </c>
      <c r="F9" s="65"/>
    </row>
    <row r="10" spans="2:8" x14ac:dyDescent="0.25">
      <c r="B10" s="25" t="s">
        <v>28</v>
      </c>
      <c r="C10" s="65"/>
      <c r="D10" s="28">
        <v>0</v>
      </c>
      <c r="E10" s="28">
        <v>0</v>
      </c>
      <c r="F10" s="23"/>
    </row>
    <row r="11" spans="2:8" s="29" customFormat="1" x14ac:dyDescent="0.25">
      <c r="B11" s="7" t="s">
        <v>27</v>
      </c>
      <c r="C11" s="66">
        <v>139000</v>
      </c>
      <c r="D11" s="28">
        <f t="shared" ref="D11:D13" si="2">F11-C11</f>
        <v>33500</v>
      </c>
      <c r="E11" s="28">
        <f t="shared" ref="E11:E13" si="3">D11/C11*100</f>
        <v>24.100719424460433</v>
      </c>
      <c r="F11" s="66">
        <f>F12+F13</f>
        <v>172500</v>
      </c>
    </row>
    <row r="12" spans="2:8" x14ac:dyDescent="0.25">
      <c r="B12" s="25" t="s">
        <v>26</v>
      </c>
      <c r="C12" s="65">
        <v>139000</v>
      </c>
      <c r="D12" s="28">
        <f t="shared" si="2"/>
        <v>3900</v>
      </c>
      <c r="E12" s="28">
        <f t="shared" si="3"/>
        <v>2.8057553956834531</v>
      </c>
      <c r="F12" s="65">
        <v>142900</v>
      </c>
    </row>
    <row r="13" spans="2:8" x14ac:dyDescent="0.25">
      <c r="B13" s="25" t="s">
        <v>181</v>
      </c>
      <c r="C13" s="65">
        <v>0</v>
      </c>
      <c r="D13" s="28">
        <f t="shared" si="2"/>
        <v>29600</v>
      </c>
      <c r="E13" s="28">
        <v>0</v>
      </c>
      <c r="F13" s="65">
        <v>29600</v>
      </c>
    </row>
    <row r="14" spans="2:8" x14ac:dyDescent="0.25">
      <c r="B14" s="7" t="s">
        <v>54</v>
      </c>
      <c r="C14" s="66">
        <v>1500</v>
      </c>
      <c r="D14" s="28">
        <v>0</v>
      </c>
      <c r="E14" s="28">
        <v>0</v>
      </c>
      <c r="F14" s="66">
        <v>800</v>
      </c>
    </row>
    <row r="15" spans="2:8" x14ac:dyDescent="0.25">
      <c r="B15" s="25" t="s">
        <v>55</v>
      </c>
      <c r="C15" s="65">
        <v>1500</v>
      </c>
      <c r="D15" s="28">
        <f>F14-C15</f>
        <v>-700</v>
      </c>
      <c r="E15" s="28">
        <f t="shared" si="1"/>
        <v>-46.666666666666664</v>
      </c>
      <c r="F15" s="65">
        <v>800</v>
      </c>
    </row>
    <row r="16" spans="2:8" ht="15.75" customHeight="1" x14ac:dyDescent="0.25">
      <c r="B16" s="7" t="s">
        <v>91</v>
      </c>
      <c r="C16" s="66">
        <v>1243750</v>
      </c>
      <c r="D16" s="28">
        <f>F15-C16</f>
        <v>-1242950</v>
      </c>
      <c r="E16" s="28">
        <f t="shared" si="1"/>
        <v>-99.935678391959797</v>
      </c>
      <c r="F16" s="66">
        <f>F17+F21+F24</f>
        <v>1528275</v>
      </c>
    </row>
    <row r="17" spans="2:6" x14ac:dyDescent="0.25">
      <c r="B17" s="7" t="s">
        <v>32</v>
      </c>
      <c r="C17" s="66">
        <v>1103250</v>
      </c>
      <c r="D17" s="28">
        <f>F16-C17</f>
        <v>425025</v>
      </c>
      <c r="E17" s="28">
        <f t="shared" si="1"/>
        <v>38.524813052345344</v>
      </c>
      <c r="F17" s="66">
        <v>1354975</v>
      </c>
    </row>
    <row r="18" spans="2:6" x14ac:dyDescent="0.25">
      <c r="B18" s="27" t="s">
        <v>31</v>
      </c>
      <c r="C18" s="65">
        <v>1103250</v>
      </c>
      <c r="D18" s="28">
        <f>F17-C18</f>
        <v>251725</v>
      </c>
      <c r="E18" s="28">
        <f t="shared" si="1"/>
        <v>22.816677996827554</v>
      </c>
      <c r="F18" s="65">
        <v>1354975</v>
      </c>
    </row>
    <row r="19" spans="2:6" x14ac:dyDescent="0.25">
      <c r="B19" s="7" t="s">
        <v>29</v>
      </c>
      <c r="C19" s="65"/>
      <c r="D19" s="28"/>
      <c r="E19" s="28"/>
      <c r="F19" s="65"/>
    </row>
    <row r="20" spans="2:6" x14ac:dyDescent="0.25">
      <c r="B20" s="25" t="s">
        <v>28</v>
      </c>
      <c r="C20" s="65"/>
      <c r="D20" s="28">
        <f>F19-C20</f>
        <v>0</v>
      </c>
      <c r="E20" s="28">
        <v>0</v>
      </c>
    </row>
    <row r="21" spans="2:6" s="29" customFormat="1" x14ac:dyDescent="0.25">
      <c r="B21" s="7" t="s">
        <v>27</v>
      </c>
      <c r="C21" s="66">
        <v>139000</v>
      </c>
      <c r="D21" s="28">
        <f t="shared" ref="D21:D23" si="4">F21-C21</f>
        <v>33500</v>
      </c>
      <c r="E21" s="28">
        <f t="shared" ref="E21:E23" si="5">D21/C21*100</f>
        <v>24.100719424460433</v>
      </c>
      <c r="F21" s="66">
        <f>F22+F23</f>
        <v>172500</v>
      </c>
    </row>
    <row r="22" spans="2:6" x14ac:dyDescent="0.25">
      <c r="B22" s="25" t="s">
        <v>26</v>
      </c>
      <c r="C22" s="65">
        <v>139000</v>
      </c>
      <c r="D22" s="28">
        <f t="shared" si="4"/>
        <v>3900</v>
      </c>
      <c r="E22" s="28">
        <f t="shared" si="5"/>
        <v>2.8057553956834531</v>
      </c>
      <c r="F22" s="65">
        <v>142900</v>
      </c>
    </row>
    <row r="23" spans="2:6" x14ac:dyDescent="0.25">
      <c r="B23" s="25" t="s">
        <v>181</v>
      </c>
      <c r="C23" s="65">
        <v>0</v>
      </c>
      <c r="D23" s="28">
        <f t="shared" si="4"/>
        <v>29600</v>
      </c>
      <c r="E23" s="28">
        <v>0</v>
      </c>
      <c r="F23" s="65">
        <v>29600</v>
      </c>
    </row>
    <row r="24" spans="2:6" x14ac:dyDescent="0.25">
      <c r="B24" s="41" t="s">
        <v>54</v>
      </c>
      <c r="C24" s="28">
        <v>1500</v>
      </c>
      <c r="D24" s="28">
        <f>F24-C24</f>
        <v>-700</v>
      </c>
      <c r="E24" s="28">
        <f t="shared" si="1"/>
        <v>-46.666666666666664</v>
      </c>
      <c r="F24" s="66">
        <v>800</v>
      </c>
    </row>
    <row r="25" spans="2:6" x14ac:dyDescent="0.25">
      <c r="B25" s="11" t="s">
        <v>56</v>
      </c>
      <c r="C25" s="65">
        <v>1500</v>
      </c>
      <c r="D25" s="28">
        <f>F25-C25</f>
        <v>-700</v>
      </c>
      <c r="E25" s="28">
        <f t="shared" si="1"/>
        <v>-46.666666666666664</v>
      </c>
      <c r="F25" s="65">
        <v>800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97"/>
  <sheetViews>
    <sheetView tabSelected="1" topLeftCell="A22" workbookViewId="0">
      <selection activeCell="I23" sqref="I2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44.85546875" customWidth="1"/>
    <col min="5" max="5" width="53.140625" bestFit="1" customWidth="1"/>
    <col min="6" max="8" width="25.28515625" customWidth="1"/>
    <col min="9" max="9" width="15.710937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3"/>
    </row>
    <row r="2" spans="2:10" ht="18" customHeight="1" x14ac:dyDescent="0.25">
      <c r="B2" s="87" t="s">
        <v>10</v>
      </c>
      <c r="C2" s="126"/>
      <c r="D2" s="126"/>
      <c r="E2" s="126"/>
      <c r="F2" s="126"/>
      <c r="G2" s="126"/>
      <c r="H2" s="126"/>
      <c r="I2" s="126"/>
    </row>
    <row r="3" spans="2:10" ht="18" x14ac:dyDescent="0.25">
      <c r="B3" s="2"/>
      <c r="C3" s="2"/>
      <c r="D3" s="2"/>
      <c r="E3" s="2"/>
      <c r="F3" s="2"/>
      <c r="G3" s="2"/>
      <c r="H3" s="2"/>
      <c r="I3" s="3"/>
    </row>
    <row r="4" spans="2:10" ht="15.75" x14ac:dyDescent="0.25">
      <c r="B4" s="127" t="s">
        <v>53</v>
      </c>
      <c r="C4" s="127"/>
      <c r="D4" s="127"/>
      <c r="E4" s="127"/>
      <c r="F4" s="127"/>
      <c r="G4" s="127"/>
      <c r="H4" s="127"/>
      <c r="I4" s="127"/>
    </row>
    <row r="5" spans="2:10" ht="18" x14ac:dyDescent="0.25">
      <c r="B5" s="2"/>
      <c r="C5" s="2"/>
      <c r="D5" s="2"/>
      <c r="E5" s="2"/>
      <c r="F5" s="2"/>
      <c r="G5" s="2"/>
      <c r="H5" s="2"/>
      <c r="I5" s="3"/>
    </row>
    <row r="6" spans="2:10" x14ac:dyDescent="0.25">
      <c r="B6" s="108" t="s">
        <v>6</v>
      </c>
      <c r="C6" s="109"/>
      <c r="D6" s="109"/>
      <c r="E6" s="110"/>
      <c r="F6" s="33" t="s">
        <v>161</v>
      </c>
      <c r="G6" s="33" t="s">
        <v>147</v>
      </c>
      <c r="H6" s="33" t="s">
        <v>148</v>
      </c>
      <c r="I6" s="33" t="s">
        <v>149</v>
      </c>
    </row>
    <row r="7" spans="2:10" s="22" customFormat="1" ht="15.75" customHeight="1" x14ac:dyDescent="0.2">
      <c r="B7" s="111">
        <v>1</v>
      </c>
      <c r="C7" s="112"/>
      <c r="D7" s="112"/>
      <c r="E7" s="113"/>
      <c r="F7" s="34">
        <v>2</v>
      </c>
      <c r="G7" s="34">
        <v>3</v>
      </c>
      <c r="H7" s="34">
        <v>4</v>
      </c>
      <c r="I7" s="34">
        <v>5</v>
      </c>
    </row>
    <row r="8" spans="2:10" s="22" customFormat="1" ht="15.75" customHeight="1" x14ac:dyDescent="0.2">
      <c r="B8" s="43"/>
      <c r="C8" s="44"/>
      <c r="D8" s="44"/>
      <c r="E8" s="45"/>
      <c r="F8" s="45"/>
      <c r="G8" s="45"/>
      <c r="H8" s="45"/>
      <c r="I8" s="34"/>
    </row>
    <row r="9" spans="2:10" s="22" customFormat="1" ht="39.75" customHeight="1" x14ac:dyDescent="0.2">
      <c r="B9" s="134"/>
      <c r="C9" s="135"/>
      <c r="D9" s="136"/>
      <c r="E9" s="80" t="s">
        <v>139</v>
      </c>
      <c r="F9" s="75">
        <v>1243750</v>
      </c>
      <c r="G9" s="74">
        <f>I9-F9</f>
        <v>284525</v>
      </c>
      <c r="H9" s="74">
        <f>G9/F9*100</f>
        <v>22.876381909547739</v>
      </c>
      <c r="I9" s="75">
        <f>I10+I14+I20</f>
        <v>1528275</v>
      </c>
    </row>
    <row r="10" spans="2:10" s="22" customFormat="1" ht="39" customHeight="1" x14ac:dyDescent="0.2">
      <c r="B10" s="128" t="s">
        <v>129</v>
      </c>
      <c r="C10" s="129"/>
      <c r="D10" s="130"/>
      <c r="E10" s="77" t="s">
        <v>132</v>
      </c>
      <c r="F10" s="78">
        <v>1103250</v>
      </c>
      <c r="G10" s="79">
        <f>I10-F10</f>
        <v>251725</v>
      </c>
      <c r="H10" s="79">
        <f>G10/F10*100</f>
        <v>22.816677996827554</v>
      </c>
      <c r="I10" s="78">
        <v>1354975</v>
      </c>
    </row>
    <row r="11" spans="2:10" s="22" customFormat="1" ht="39" customHeight="1" x14ac:dyDescent="0.2">
      <c r="B11" s="131" t="s">
        <v>133</v>
      </c>
      <c r="C11" s="132"/>
      <c r="D11" s="133"/>
      <c r="E11" s="49" t="s">
        <v>136</v>
      </c>
      <c r="F11" s="51">
        <v>522183</v>
      </c>
      <c r="G11" s="50">
        <f>I11-F11</f>
        <v>140227</v>
      </c>
      <c r="H11" s="50">
        <f>G11/F11*100</f>
        <v>26.85399562988454</v>
      </c>
      <c r="I11" s="51">
        <v>662410</v>
      </c>
    </row>
    <row r="12" spans="2:10" s="22" customFormat="1" ht="39" customHeight="1" x14ac:dyDescent="0.2">
      <c r="B12" s="131" t="s">
        <v>134</v>
      </c>
      <c r="C12" s="132"/>
      <c r="D12" s="133"/>
      <c r="E12" s="49" t="s">
        <v>137</v>
      </c>
      <c r="F12" s="51">
        <v>430267</v>
      </c>
      <c r="G12" s="50">
        <f t="shared" ref="G12:G13" si="0">I12-F12</f>
        <v>111498</v>
      </c>
      <c r="H12" s="50">
        <f t="shared" ref="H12:H13" si="1">G12/F12*100</f>
        <v>25.913676856463546</v>
      </c>
      <c r="I12" s="51">
        <v>541765</v>
      </c>
    </row>
    <row r="13" spans="2:10" s="22" customFormat="1" ht="39" customHeight="1" x14ac:dyDescent="0.2">
      <c r="B13" s="131" t="s">
        <v>135</v>
      </c>
      <c r="C13" s="132"/>
      <c r="D13" s="133"/>
      <c r="E13" s="49" t="s">
        <v>138</v>
      </c>
      <c r="F13" s="51">
        <v>150800</v>
      </c>
      <c r="G13" s="50">
        <f t="shared" si="0"/>
        <v>0</v>
      </c>
      <c r="H13" s="50">
        <f t="shared" si="1"/>
        <v>0</v>
      </c>
      <c r="I13" s="51">
        <v>150800</v>
      </c>
    </row>
    <row r="14" spans="2:10" s="22" customFormat="1" ht="36.75" customHeight="1" x14ac:dyDescent="0.2">
      <c r="B14" s="128" t="s">
        <v>131</v>
      </c>
      <c r="C14" s="129"/>
      <c r="D14" s="130"/>
      <c r="E14" s="77" t="s">
        <v>130</v>
      </c>
      <c r="F14" s="78">
        <f>F16+F20</f>
        <v>140500</v>
      </c>
      <c r="G14" s="79">
        <f t="shared" ref="G14:G26" si="2">I14-F14</f>
        <v>32000</v>
      </c>
      <c r="H14" s="79">
        <f t="shared" ref="H14:H26" si="3">G14/F14*100</f>
        <v>22.77580071174377</v>
      </c>
      <c r="I14" s="78">
        <f>I16+I18</f>
        <v>172500</v>
      </c>
      <c r="J14" s="37"/>
    </row>
    <row r="15" spans="2:10" s="37" customFormat="1" ht="30" customHeight="1" x14ac:dyDescent="0.25">
      <c r="B15" s="128" t="s">
        <v>93</v>
      </c>
      <c r="C15" s="129"/>
      <c r="D15" s="130"/>
      <c r="E15" s="76" t="s">
        <v>94</v>
      </c>
      <c r="F15" s="78">
        <f>F14</f>
        <v>140500</v>
      </c>
      <c r="G15" s="79">
        <f t="shared" si="2"/>
        <v>32000</v>
      </c>
      <c r="H15" s="79">
        <f t="shared" si="3"/>
        <v>22.77580071174377</v>
      </c>
      <c r="I15" s="78">
        <v>172500</v>
      </c>
    </row>
    <row r="16" spans="2:10" s="37" customFormat="1" ht="30" customHeight="1" x14ac:dyDescent="0.25">
      <c r="B16" s="131" t="s">
        <v>95</v>
      </c>
      <c r="C16" s="132"/>
      <c r="D16" s="133"/>
      <c r="E16" s="49" t="s">
        <v>92</v>
      </c>
      <c r="F16" s="51">
        <v>139000</v>
      </c>
      <c r="G16" s="50">
        <f t="shared" si="2"/>
        <v>3900</v>
      </c>
      <c r="H16" s="51">
        <f t="shared" si="3"/>
        <v>2.8057553956834531</v>
      </c>
      <c r="I16" s="51">
        <v>142900</v>
      </c>
    </row>
    <row r="17" spans="2:9" s="37" customFormat="1" ht="30" customHeight="1" x14ac:dyDescent="0.25">
      <c r="B17" s="114" t="s">
        <v>100</v>
      </c>
      <c r="C17" s="115"/>
      <c r="D17" s="116"/>
      <c r="E17" s="40" t="s">
        <v>101</v>
      </c>
      <c r="F17" s="39">
        <v>139000</v>
      </c>
      <c r="G17" s="38">
        <f t="shared" si="2"/>
        <v>3000</v>
      </c>
      <c r="H17" s="39">
        <f t="shared" si="3"/>
        <v>2.1582733812949639</v>
      </c>
      <c r="I17" s="39">
        <v>142000</v>
      </c>
    </row>
    <row r="18" spans="2:9" s="37" customFormat="1" ht="30" customHeight="1" x14ac:dyDescent="0.25">
      <c r="B18" s="131"/>
      <c r="C18" s="132"/>
      <c r="D18" s="133"/>
      <c r="E18" s="49" t="s">
        <v>183</v>
      </c>
      <c r="F18" s="51">
        <v>0</v>
      </c>
      <c r="G18" s="50">
        <f t="shared" ref="G18:G19" si="4">I18-F18</f>
        <v>29600</v>
      </c>
      <c r="H18" s="51">
        <v>0</v>
      </c>
      <c r="I18" s="51">
        <v>29600</v>
      </c>
    </row>
    <row r="19" spans="2:9" s="37" customFormat="1" ht="30" customHeight="1" x14ac:dyDescent="0.25">
      <c r="B19" s="114"/>
      <c r="C19" s="115"/>
      <c r="D19" s="36"/>
      <c r="E19" s="48" t="s">
        <v>183</v>
      </c>
      <c r="F19" s="39">
        <v>0</v>
      </c>
      <c r="G19" s="38">
        <f t="shared" si="4"/>
        <v>29600</v>
      </c>
      <c r="H19" s="39">
        <v>0</v>
      </c>
      <c r="I19" s="39">
        <v>29600</v>
      </c>
    </row>
    <row r="20" spans="2:9" s="37" customFormat="1" ht="30" customHeight="1" x14ac:dyDescent="0.25">
      <c r="B20" s="137" t="s">
        <v>98</v>
      </c>
      <c r="C20" s="137"/>
      <c r="D20" s="137"/>
      <c r="E20" s="49" t="s">
        <v>96</v>
      </c>
      <c r="F20" s="51">
        <v>1500</v>
      </c>
      <c r="G20" s="50">
        <f t="shared" si="2"/>
        <v>-700</v>
      </c>
      <c r="H20" s="51">
        <f t="shared" si="3"/>
        <v>-46.666666666666664</v>
      </c>
      <c r="I20" s="51">
        <v>800</v>
      </c>
    </row>
    <row r="21" spans="2:9" s="37" customFormat="1" ht="30" customHeight="1" x14ac:dyDescent="0.25">
      <c r="B21" s="114" t="s">
        <v>99</v>
      </c>
      <c r="C21" s="115"/>
      <c r="D21" s="116"/>
      <c r="E21" s="36" t="s">
        <v>97</v>
      </c>
      <c r="F21" s="39">
        <v>1500</v>
      </c>
      <c r="G21" s="38">
        <f t="shared" si="2"/>
        <v>-700</v>
      </c>
      <c r="H21" s="39">
        <f t="shared" si="3"/>
        <v>-46.666666666666664</v>
      </c>
      <c r="I21" s="39">
        <v>800</v>
      </c>
    </row>
    <row r="22" spans="2:9" s="37" customFormat="1" ht="30" customHeight="1" x14ac:dyDescent="0.25">
      <c r="B22" s="117" t="s">
        <v>102</v>
      </c>
      <c r="C22" s="118"/>
      <c r="D22" s="119"/>
      <c r="E22" s="61" t="s">
        <v>103</v>
      </c>
      <c r="F22" s="63">
        <v>1500</v>
      </c>
      <c r="G22" s="62">
        <f t="shared" si="2"/>
        <v>-700</v>
      </c>
      <c r="H22" s="63">
        <f t="shared" si="3"/>
        <v>-46.666666666666664</v>
      </c>
      <c r="I22" s="63">
        <v>800</v>
      </c>
    </row>
    <row r="23" spans="2:9" s="37" customFormat="1" ht="30" customHeight="1" x14ac:dyDescent="0.25">
      <c r="B23" s="70" t="s">
        <v>160</v>
      </c>
      <c r="C23" s="72"/>
      <c r="D23" s="73"/>
      <c r="E23" s="73" t="s">
        <v>159</v>
      </c>
      <c r="F23" s="71">
        <f>F24+F55+F83</f>
        <v>1243750</v>
      </c>
      <c r="G23" s="74">
        <f t="shared" ref="G23" si="5">I23-F23</f>
        <v>284525</v>
      </c>
      <c r="H23" s="75">
        <f t="shared" ref="H23" si="6">G23/F23*100</f>
        <v>22.876381909547739</v>
      </c>
      <c r="I23" s="71">
        <f>I24+I55+I81+I83</f>
        <v>1528275</v>
      </c>
    </row>
    <row r="24" spans="2:9" s="37" customFormat="1" ht="30" customHeight="1" x14ac:dyDescent="0.25">
      <c r="B24" s="120" t="s">
        <v>129</v>
      </c>
      <c r="C24" s="121"/>
      <c r="D24" s="122"/>
      <c r="E24" s="54" t="s">
        <v>140</v>
      </c>
      <c r="F24" s="56">
        <v>1103250</v>
      </c>
      <c r="G24" s="55">
        <f t="shared" si="2"/>
        <v>251725</v>
      </c>
      <c r="H24" s="55">
        <f t="shared" si="3"/>
        <v>22.816677996827554</v>
      </c>
      <c r="I24" s="56">
        <f>I25+I39+I53</f>
        <v>1354975</v>
      </c>
    </row>
    <row r="25" spans="2:9" s="37" customFormat="1" ht="30" customHeight="1" x14ac:dyDescent="0.25">
      <c r="B25" s="123" t="s">
        <v>133</v>
      </c>
      <c r="C25" s="124"/>
      <c r="D25" s="125"/>
      <c r="E25" s="57" t="s">
        <v>143</v>
      </c>
      <c r="F25" s="59">
        <v>522183</v>
      </c>
      <c r="G25" s="58">
        <f t="shared" si="2"/>
        <v>140227</v>
      </c>
      <c r="H25" s="58">
        <f t="shared" si="3"/>
        <v>26.85399562988454</v>
      </c>
      <c r="I25" s="59">
        <v>662410</v>
      </c>
    </row>
    <row r="26" spans="2:9" s="37" customFormat="1" ht="30" customHeight="1" x14ac:dyDescent="0.25">
      <c r="B26" s="114">
        <v>3111</v>
      </c>
      <c r="C26" s="115"/>
      <c r="D26" s="116"/>
      <c r="E26" s="48" t="s">
        <v>104</v>
      </c>
      <c r="F26" s="67">
        <v>345618</v>
      </c>
      <c r="G26" s="67">
        <f t="shared" si="2"/>
        <v>94462</v>
      </c>
      <c r="H26" s="48">
        <f t="shared" si="3"/>
        <v>27.331331122800318</v>
      </c>
      <c r="I26" s="67">
        <v>440080</v>
      </c>
    </row>
    <row r="27" spans="2:9" s="37" customFormat="1" ht="30" customHeight="1" x14ac:dyDescent="0.25">
      <c r="B27" s="114">
        <v>3121</v>
      </c>
      <c r="C27" s="115"/>
      <c r="D27" s="116"/>
      <c r="E27" s="48" t="s">
        <v>144</v>
      </c>
      <c r="F27" s="67">
        <v>25437</v>
      </c>
      <c r="G27" s="67">
        <f t="shared" ref="G27:G36" si="7">I27-F27</f>
        <v>2463</v>
      </c>
      <c r="H27" s="48">
        <f t="shared" ref="H27:H35" si="8">G27/F27*100</f>
        <v>9.6827456067932545</v>
      </c>
      <c r="I27" s="67">
        <v>27900</v>
      </c>
    </row>
    <row r="28" spans="2:9" s="37" customFormat="1" ht="30" customHeight="1" x14ac:dyDescent="0.25">
      <c r="B28" s="114">
        <v>3132</v>
      </c>
      <c r="C28" s="115"/>
      <c r="D28" s="116"/>
      <c r="E28" s="48" t="s">
        <v>145</v>
      </c>
      <c r="F28" s="67">
        <v>81893</v>
      </c>
      <c r="G28" s="67">
        <f t="shared" si="7"/>
        <v>15787</v>
      </c>
      <c r="H28" s="48">
        <f t="shared" si="8"/>
        <v>19.277593933547436</v>
      </c>
      <c r="I28" s="67">
        <v>97680</v>
      </c>
    </row>
    <row r="29" spans="2:9" s="37" customFormat="1" ht="30" customHeight="1" x14ac:dyDescent="0.25">
      <c r="B29" s="114">
        <v>3133</v>
      </c>
      <c r="C29" s="115"/>
      <c r="D29" s="116"/>
      <c r="E29" s="48" t="s">
        <v>165</v>
      </c>
      <c r="F29" s="67">
        <v>0</v>
      </c>
      <c r="G29" s="67">
        <f t="shared" si="7"/>
        <v>720</v>
      </c>
      <c r="H29" s="48">
        <v>0</v>
      </c>
      <c r="I29" s="67">
        <v>720</v>
      </c>
    </row>
    <row r="30" spans="2:9" s="37" customFormat="1" ht="30" customHeight="1" x14ac:dyDescent="0.25">
      <c r="B30" s="114">
        <v>3212</v>
      </c>
      <c r="C30" s="115"/>
      <c r="D30" s="116"/>
      <c r="E30" s="48" t="s">
        <v>126</v>
      </c>
      <c r="F30" s="67">
        <v>19825</v>
      </c>
      <c r="G30" s="67">
        <f t="shared" si="7"/>
        <v>-825</v>
      </c>
      <c r="H30" s="48">
        <f t="shared" si="8"/>
        <v>-4.1614123581336697</v>
      </c>
      <c r="I30" s="67">
        <v>19000</v>
      </c>
    </row>
    <row r="31" spans="2:9" s="37" customFormat="1" ht="30" customHeight="1" x14ac:dyDescent="0.25">
      <c r="B31" s="114">
        <v>3221</v>
      </c>
      <c r="C31" s="115"/>
      <c r="D31" s="116"/>
      <c r="E31" s="48" t="s">
        <v>107</v>
      </c>
      <c r="F31" s="67">
        <v>4880</v>
      </c>
      <c r="G31" s="67">
        <f t="shared" si="7"/>
        <v>0</v>
      </c>
      <c r="H31" s="48">
        <f t="shared" si="8"/>
        <v>0</v>
      </c>
      <c r="I31" s="67">
        <v>4880</v>
      </c>
    </row>
    <row r="32" spans="2:9" s="37" customFormat="1" ht="30" customHeight="1" x14ac:dyDescent="0.25">
      <c r="B32" s="114">
        <v>3222</v>
      </c>
      <c r="C32" s="115"/>
      <c r="D32" s="116"/>
      <c r="E32" s="48" t="s">
        <v>146</v>
      </c>
      <c r="F32" s="67">
        <v>33550</v>
      </c>
      <c r="G32" s="67">
        <f t="shared" si="7"/>
        <v>0</v>
      </c>
      <c r="H32" s="48">
        <f t="shared" si="8"/>
        <v>0</v>
      </c>
      <c r="I32" s="67">
        <v>33550</v>
      </c>
    </row>
    <row r="33" spans="2:9" s="37" customFormat="1" ht="30" customHeight="1" x14ac:dyDescent="0.25">
      <c r="B33" s="114">
        <v>3223</v>
      </c>
      <c r="C33" s="115"/>
      <c r="D33" s="116"/>
      <c r="E33" s="48" t="s">
        <v>166</v>
      </c>
      <c r="F33" s="67">
        <v>6405</v>
      </c>
      <c r="G33" s="67">
        <f t="shared" si="7"/>
        <v>0</v>
      </c>
      <c r="H33" s="48">
        <f t="shared" si="8"/>
        <v>0</v>
      </c>
      <c r="I33" s="67">
        <v>6405</v>
      </c>
    </row>
    <row r="34" spans="2:9" s="37" customFormat="1" ht="30" customHeight="1" x14ac:dyDescent="0.25">
      <c r="B34" s="114">
        <v>3232</v>
      </c>
      <c r="C34" s="115"/>
      <c r="D34" s="116"/>
      <c r="E34" s="48" t="s">
        <v>113</v>
      </c>
      <c r="F34" s="67">
        <v>0</v>
      </c>
      <c r="G34" s="67">
        <f t="shared" si="7"/>
        <v>1020</v>
      </c>
      <c r="H34" s="48">
        <v>0</v>
      </c>
      <c r="I34" s="67">
        <v>1020</v>
      </c>
    </row>
    <row r="35" spans="2:9" s="37" customFormat="1" ht="30" customHeight="1" x14ac:dyDescent="0.25">
      <c r="B35" s="114">
        <v>3236</v>
      </c>
      <c r="C35" s="115"/>
      <c r="D35" s="116"/>
      <c r="E35" s="48" t="s">
        <v>152</v>
      </c>
      <c r="F35" s="67">
        <v>4575</v>
      </c>
      <c r="G35" s="67">
        <f t="shared" si="7"/>
        <v>0</v>
      </c>
      <c r="H35" s="48">
        <f t="shared" si="8"/>
        <v>0</v>
      </c>
      <c r="I35" s="67">
        <v>4575</v>
      </c>
    </row>
    <row r="36" spans="2:9" s="37" customFormat="1" ht="30" customHeight="1" x14ac:dyDescent="0.25">
      <c r="B36" s="46">
        <v>3237</v>
      </c>
      <c r="C36" s="47"/>
      <c r="D36" s="36"/>
      <c r="E36" s="48" t="s">
        <v>169</v>
      </c>
      <c r="F36" s="67">
        <v>0</v>
      </c>
      <c r="G36" s="67">
        <f t="shared" si="7"/>
        <v>2600</v>
      </c>
      <c r="H36" s="48">
        <v>0</v>
      </c>
      <c r="I36" s="67">
        <v>2600</v>
      </c>
    </row>
    <row r="37" spans="2:9" s="37" customFormat="1" ht="30" customHeight="1" x14ac:dyDescent="0.25">
      <c r="B37" s="46">
        <v>4221</v>
      </c>
      <c r="C37" s="47"/>
      <c r="D37" s="36"/>
      <c r="E37" s="48" t="s">
        <v>121</v>
      </c>
      <c r="F37" s="67">
        <v>0</v>
      </c>
      <c r="G37" s="67">
        <f>I37-F37</f>
        <v>7000</v>
      </c>
      <c r="H37" s="48">
        <v>0</v>
      </c>
      <c r="I37" s="67">
        <v>7000</v>
      </c>
    </row>
    <row r="38" spans="2:9" s="37" customFormat="1" ht="30" customHeight="1" x14ac:dyDescent="0.25">
      <c r="B38" s="46">
        <v>4223</v>
      </c>
      <c r="C38" s="47"/>
      <c r="D38" s="36"/>
      <c r="E38" s="48" t="s">
        <v>172</v>
      </c>
      <c r="F38" s="67">
        <v>0</v>
      </c>
      <c r="G38" s="81">
        <f>I38-F38</f>
        <v>17000</v>
      </c>
      <c r="H38" s="52">
        <v>0</v>
      </c>
      <c r="I38" s="67">
        <v>17000</v>
      </c>
    </row>
    <row r="39" spans="2:9" s="37" customFormat="1" ht="30" customHeight="1" x14ac:dyDescent="0.25">
      <c r="B39" s="123" t="s">
        <v>134</v>
      </c>
      <c r="C39" s="124"/>
      <c r="D39" s="125"/>
      <c r="E39" s="57" t="s">
        <v>142</v>
      </c>
      <c r="F39" s="68">
        <v>430267</v>
      </c>
      <c r="G39" s="60">
        <f>I39-F39</f>
        <v>111498</v>
      </c>
      <c r="H39" s="60">
        <f>G39/F39*100</f>
        <v>25.913676856463546</v>
      </c>
      <c r="I39" s="68">
        <v>541765</v>
      </c>
    </row>
    <row r="40" spans="2:9" s="37" customFormat="1" ht="30" customHeight="1" x14ac:dyDescent="0.25">
      <c r="B40" s="114">
        <v>3111</v>
      </c>
      <c r="C40" s="115"/>
      <c r="D40" s="116"/>
      <c r="E40" s="48" t="s">
        <v>104</v>
      </c>
      <c r="F40" s="67">
        <v>317382</v>
      </c>
      <c r="G40" s="38">
        <f>I40-F40</f>
        <v>76538</v>
      </c>
      <c r="H40" s="38">
        <f>G40/F40*100</f>
        <v>24.115419273934879</v>
      </c>
      <c r="I40" s="67">
        <v>393920</v>
      </c>
    </row>
    <row r="41" spans="2:9" s="37" customFormat="1" ht="30" customHeight="1" x14ac:dyDescent="0.25">
      <c r="B41" s="114">
        <v>3121</v>
      </c>
      <c r="C41" s="115"/>
      <c r="D41" s="116"/>
      <c r="E41" s="48" t="s">
        <v>144</v>
      </c>
      <c r="F41" s="67">
        <v>16263</v>
      </c>
      <c r="G41" s="38">
        <f t="shared" ref="G41:G49" si="9">I41-F41</f>
        <v>2337</v>
      </c>
      <c r="H41" s="38">
        <f t="shared" ref="H41:H47" si="10">G41/F41*100</f>
        <v>14.370042427596385</v>
      </c>
      <c r="I41" s="67">
        <v>18600</v>
      </c>
    </row>
    <row r="42" spans="2:9" s="37" customFormat="1" ht="30" customHeight="1" x14ac:dyDescent="0.25">
      <c r="B42" s="114">
        <v>3132</v>
      </c>
      <c r="C42" s="115"/>
      <c r="D42" s="116"/>
      <c r="E42" s="48" t="s">
        <v>145</v>
      </c>
      <c r="F42" s="67">
        <v>52357</v>
      </c>
      <c r="G42" s="38">
        <f t="shared" si="9"/>
        <v>12763</v>
      </c>
      <c r="H42" s="38">
        <f t="shared" si="10"/>
        <v>24.376874152453347</v>
      </c>
      <c r="I42" s="67">
        <v>65120</v>
      </c>
    </row>
    <row r="43" spans="2:9" s="37" customFormat="1" ht="30" customHeight="1" x14ac:dyDescent="0.25">
      <c r="B43" s="114">
        <v>3133</v>
      </c>
      <c r="C43" s="115"/>
      <c r="D43" s="116"/>
      <c r="E43" s="48" t="s">
        <v>165</v>
      </c>
      <c r="F43" s="67">
        <v>0</v>
      </c>
      <c r="G43" s="67">
        <f t="shared" si="9"/>
        <v>480</v>
      </c>
      <c r="H43" s="48">
        <v>0</v>
      </c>
      <c r="I43" s="67">
        <v>480</v>
      </c>
    </row>
    <row r="44" spans="2:9" s="37" customFormat="1" ht="30" customHeight="1" x14ac:dyDescent="0.25">
      <c r="B44" s="114">
        <v>3212</v>
      </c>
      <c r="C44" s="115"/>
      <c r="D44" s="116"/>
      <c r="E44" s="48" t="s">
        <v>126</v>
      </c>
      <c r="F44" s="67">
        <v>12675</v>
      </c>
      <c r="G44" s="38">
        <f t="shared" si="9"/>
        <v>0</v>
      </c>
      <c r="H44" s="38">
        <f t="shared" si="10"/>
        <v>0</v>
      </c>
      <c r="I44" s="67">
        <v>12675</v>
      </c>
    </row>
    <row r="45" spans="2:9" s="37" customFormat="1" ht="30" customHeight="1" x14ac:dyDescent="0.25">
      <c r="B45" s="114">
        <v>3221</v>
      </c>
      <c r="C45" s="115"/>
      <c r="D45" s="116"/>
      <c r="E45" s="48" t="s">
        <v>107</v>
      </c>
      <c r="F45" s="67">
        <v>3120</v>
      </c>
      <c r="G45" s="38">
        <f t="shared" si="9"/>
        <v>0</v>
      </c>
      <c r="H45" s="38">
        <f t="shared" si="10"/>
        <v>0</v>
      </c>
      <c r="I45" s="67">
        <v>3120</v>
      </c>
    </row>
    <row r="46" spans="2:9" s="37" customFormat="1" ht="30" customHeight="1" x14ac:dyDescent="0.25">
      <c r="B46" s="114">
        <v>3222</v>
      </c>
      <c r="C46" s="115"/>
      <c r="D46" s="116"/>
      <c r="E46" s="48" t="s">
        <v>146</v>
      </c>
      <c r="F46" s="67">
        <v>21450</v>
      </c>
      <c r="G46" s="38">
        <f t="shared" si="9"/>
        <v>13530</v>
      </c>
      <c r="H46" s="38">
        <f t="shared" si="10"/>
        <v>63.076923076923073</v>
      </c>
      <c r="I46" s="67">
        <v>34980</v>
      </c>
    </row>
    <row r="47" spans="2:9" s="37" customFormat="1" ht="30" customHeight="1" x14ac:dyDescent="0.25">
      <c r="B47" s="114">
        <v>3223</v>
      </c>
      <c r="C47" s="115"/>
      <c r="D47" s="116"/>
      <c r="E47" s="48" t="s">
        <v>166</v>
      </c>
      <c r="F47" s="67">
        <v>4095</v>
      </c>
      <c r="G47" s="67">
        <f t="shared" si="9"/>
        <v>0</v>
      </c>
      <c r="H47" s="48">
        <f t="shared" si="10"/>
        <v>0</v>
      </c>
      <c r="I47" s="67">
        <v>4095</v>
      </c>
    </row>
    <row r="48" spans="2:9" s="37" customFormat="1" ht="30" customHeight="1" x14ac:dyDescent="0.25">
      <c r="B48" s="46">
        <v>3225</v>
      </c>
      <c r="C48" s="47"/>
      <c r="D48" s="36"/>
      <c r="E48" s="48" t="s">
        <v>110</v>
      </c>
      <c r="F48" s="67">
        <v>0</v>
      </c>
      <c r="G48" s="67">
        <f t="shared" si="9"/>
        <v>1500</v>
      </c>
      <c r="H48" s="48">
        <v>0</v>
      </c>
      <c r="I48" s="67">
        <v>1500</v>
      </c>
    </row>
    <row r="49" spans="2:9" s="37" customFormat="1" ht="30" customHeight="1" x14ac:dyDescent="0.25">
      <c r="B49" s="114">
        <v>3232</v>
      </c>
      <c r="C49" s="115"/>
      <c r="D49" s="116"/>
      <c r="E49" s="48" t="s">
        <v>113</v>
      </c>
      <c r="F49" s="67">
        <v>0</v>
      </c>
      <c r="G49" s="67">
        <f t="shared" si="9"/>
        <v>680</v>
      </c>
      <c r="H49" s="48">
        <v>0</v>
      </c>
      <c r="I49" s="67">
        <v>680</v>
      </c>
    </row>
    <row r="50" spans="2:9" s="37" customFormat="1" ht="30" customHeight="1" x14ac:dyDescent="0.25">
      <c r="B50" s="114">
        <v>3236</v>
      </c>
      <c r="C50" s="115"/>
      <c r="D50" s="116"/>
      <c r="E50" s="48" t="s">
        <v>152</v>
      </c>
      <c r="F50" s="67">
        <v>2925</v>
      </c>
      <c r="G50" s="67">
        <f t="shared" ref="G50:G51" si="11">I50-F50</f>
        <v>0</v>
      </c>
      <c r="H50" s="48">
        <f t="shared" ref="H50" si="12">G50/F50*100</f>
        <v>0</v>
      </c>
      <c r="I50" s="67">
        <v>2925</v>
      </c>
    </row>
    <row r="51" spans="2:9" s="37" customFormat="1" ht="30" customHeight="1" x14ac:dyDescent="0.25">
      <c r="B51" s="46">
        <v>4221</v>
      </c>
      <c r="C51" s="47"/>
      <c r="D51" s="36"/>
      <c r="E51" s="48" t="s">
        <v>121</v>
      </c>
      <c r="F51" s="67">
        <v>0</v>
      </c>
      <c r="G51" s="67">
        <f t="shared" si="11"/>
        <v>2970</v>
      </c>
      <c r="H51" s="48">
        <v>0</v>
      </c>
      <c r="I51" s="67">
        <v>2970</v>
      </c>
    </row>
    <row r="52" spans="2:9" s="37" customFormat="1" ht="30" customHeight="1" x14ac:dyDescent="0.25">
      <c r="B52" s="46">
        <v>4223</v>
      </c>
      <c r="C52" s="47"/>
      <c r="D52" s="36"/>
      <c r="E52" s="48" t="s">
        <v>172</v>
      </c>
      <c r="F52" s="67">
        <v>0</v>
      </c>
      <c r="G52" s="67">
        <f t="shared" ref="G52:G57" si="13">I52-F52</f>
        <v>700</v>
      </c>
      <c r="H52" s="48">
        <v>0</v>
      </c>
      <c r="I52" s="67">
        <v>700</v>
      </c>
    </row>
    <row r="53" spans="2:9" s="37" customFormat="1" ht="30" customHeight="1" x14ac:dyDescent="0.25">
      <c r="B53" s="123" t="s">
        <v>135</v>
      </c>
      <c r="C53" s="124"/>
      <c r="D53" s="125"/>
      <c r="E53" s="57" t="s">
        <v>141</v>
      </c>
      <c r="F53" s="59">
        <v>150800</v>
      </c>
      <c r="G53" s="58">
        <f t="shared" si="13"/>
        <v>0</v>
      </c>
      <c r="H53" s="58">
        <f>G53/F53*100</f>
        <v>0</v>
      </c>
      <c r="I53" s="59">
        <v>150800</v>
      </c>
    </row>
    <row r="54" spans="2:9" s="37" customFormat="1" ht="30" customHeight="1" x14ac:dyDescent="0.25">
      <c r="B54" s="114">
        <v>3111</v>
      </c>
      <c r="C54" s="115"/>
      <c r="D54" s="116"/>
      <c r="E54" s="52" t="s">
        <v>104</v>
      </c>
      <c r="F54" s="39">
        <v>150800</v>
      </c>
      <c r="G54" s="53">
        <f t="shared" si="13"/>
        <v>0</v>
      </c>
      <c r="H54" s="53">
        <f>G54/F54*100</f>
        <v>0</v>
      </c>
      <c r="I54" s="39">
        <v>150800</v>
      </c>
    </row>
    <row r="55" spans="2:9" s="37" customFormat="1" ht="30" customHeight="1" x14ac:dyDescent="0.25">
      <c r="B55" s="120" t="s">
        <v>95</v>
      </c>
      <c r="C55" s="121"/>
      <c r="D55" s="122"/>
      <c r="E55" s="54" t="s">
        <v>122</v>
      </c>
      <c r="F55" s="56">
        <v>139000</v>
      </c>
      <c r="G55" s="55">
        <f t="shared" si="13"/>
        <v>3900</v>
      </c>
      <c r="H55" s="55">
        <f>G55/F55*100</f>
        <v>2.8057553956834531</v>
      </c>
      <c r="I55" s="56">
        <v>142900</v>
      </c>
    </row>
    <row r="56" spans="2:9" s="37" customFormat="1" ht="30" customHeight="1" x14ac:dyDescent="0.25">
      <c r="B56" s="120" t="s">
        <v>125</v>
      </c>
      <c r="C56" s="121"/>
      <c r="D56" s="122"/>
      <c r="E56" s="54" t="s">
        <v>123</v>
      </c>
      <c r="F56" s="56">
        <v>139000</v>
      </c>
      <c r="G56" s="55">
        <f t="shared" si="13"/>
        <v>3900</v>
      </c>
      <c r="H56" s="55">
        <f>G56/F56*100</f>
        <v>2.8057553956834531</v>
      </c>
      <c r="I56" s="56">
        <v>142900</v>
      </c>
    </row>
    <row r="57" spans="2:9" s="37" customFormat="1" ht="30" customHeight="1" x14ac:dyDescent="0.25">
      <c r="B57" s="138">
        <v>3121</v>
      </c>
      <c r="C57" s="139"/>
      <c r="D57" s="140"/>
      <c r="E57" s="69" t="s">
        <v>144</v>
      </c>
      <c r="F57" s="42">
        <v>1000</v>
      </c>
      <c r="G57" s="53">
        <f t="shared" si="13"/>
        <v>10450</v>
      </c>
      <c r="H57" s="53">
        <f>G57/F57*100</f>
        <v>1045</v>
      </c>
      <c r="I57" s="42">
        <v>11450</v>
      </c>
    </row>
    <row r="58" spans="2:9" s="37" customFormat="1" ht="30" customHeight="1" x14ac:dyDescent="0.25">
      <c r="B58" s="114">
        <v>3211</v>
      </c>
      <c r="C58" s="115"/>
      <c r="D58" s="116"/>
      <c r="E58" s="36" t="s">
        <v>105</v>
      </c>
      <c r="F58" s="39">
        <v>3000</v>
      </c>
      <c r="G58" s="53">
        <f t="shared" ref="G58:G79" si="14">I58-F58</f>
        <v>-600</v>
      </c>
      <c r="H58" s="53">
        <f t="shared" ref="H58:H79" si="15">G58/F58*100</f>
        <v>-20</v>
      </c>
      <c r="I58" s="39">
        <v>2400</v>
      </c>
    </row>
    <row r="59" spans="2:9" s="37" customFormat="1" ht="30" customHeight="1" x14ac:dyDescent="0.25">
      <c r="B59" s="114">
        <v>3213</v>
      </c>
      <c r="C59" s="115"/>
      <c r="D59" s="116"/>
      <c r="E59" s="40" t="s">
        <v>106</v>
      </c>
      <c r="F59" s="39">
        <v>5000</v>
      </c>
      <c r="G59" s="53">
        <f t="shared" si="14"/>
        <v>-3500</v>
      </c>
      <c r="H59" s="53">
        <f t="shared" si="15"/>
        <v>-70</v>
      </c>
      <c r="I59" s="39">
        <v>1500</v>
      </c>
    </row>
    <row r="60" spans="2:9" s="37" customFormat="1" ht="30" customHeight="1" x14ac:dyDescent="0.25">
      <c r="B60" s="114">
        <v>3221</v>
      </c>
      <c r="C60" s="115"/>
      <c r="D60" s="116"/>
      <c r="E60" s="40" t="s">
        <v>107</v>
      </c>
      <c r="F60" s="39">
        <v>27000</v>
      </c>
      <c r="G60" s="53">
        <f t="shared" si="14"/>
        <v>1000</v>
      </c>
      <c r="H60" s="53">
        <f t="shared" si="15"/>
        <v>3.7037037037037033</v>
      </c>
      <c r="I60" s="39">
        <v>28000</v>
      </c>
    </row>
    <row r="61" spans="2:9" s="37" customFormat="1" ht="30" customHeight="1" x14ac:dyDescent="0.25">
      <c r="B61" s="114">
        <v>3222</v>
      </c>
      <c r="C61" s="115"/>
      <c r="D61" s="116"/>
      <c r="E61" s="40" t="s">
        <v>146</v>
      </c>
      <c r="F61" s="39">
        <v>23000</v>
      </c>
      <c r="G61" s="53">
        <f t="shared" si="14"/>
        <v>500</v>
      </c>
      <c r="H61" s="53">
        <f t="shared" si="15"/>
        <v>2.1739130434782608</v>
      </c>
      <c r="I61" s="39">
        <v>23500</v>
      </c>
    </row>
    <row r="62" spans="2:9" s="37" customFormat="1" ht="30" customHeight="1" x14ac:dyDescent="0.25">
      <c r="B62" s="114">
        <v>3223</v>
      </c>
      <c r="C62" s="115"/>
      <c r="D62" s="116"/>
      <c r="E62" s="40" t="s">
        <v>108</v>
      </c>
      <c r="F62" s="39">
        <v>13500</v>
      </c>
      <c r="G62" s="53">
        <f t="shared" si="14"/>
        <v>-5100</v>
      </c>
      <c r="H62" s="53">
        <f t="shared" si="15"/>
        <v>-37.777777777777779</v>
      </c>
      <c r="I62" s="39">
        <v>8400</v>
      </c>
    </row>
    <row r="63" spans="2:9" s="37" customFormat="1" ht="30" customHeight="1" x14ac:dyDescent="0.25">
      <c r="B63" s="114">
        <v>3224</v>
      </c>
      <c r="C63" s="115"/>
      <c r="D63" s="116"/>
      <c r="E63" s="40" t="s">
        <v>109</v>
      </c>
      <c r="F63" s="39">
        <v>4500</v>
      </c>
      <c r="G63" s="53">
        <f t="shared" si="14"/>
        <v>0</v>
      </c>
      <c r="H63" s="53">
        <f t="shared" si="15"/>
        <v>0</v>
      </c>
      <c r="I63" s="39">
        <v>4500</v>
      </c>
    </row>
    <row r="64" spans="2:9" s="37" customFormat="1" ht="30" customHeight="1" x14ac:dyDescent="0.25">
      <c r="B64" s="114">
        <v>3225</v>
      </c>
      <c r="C64" s="115"/>
      <c r="D64" s="116"/>
      <c r="E64" s="40" t="s">
        <v>110</v>
      </c>
      <c r="F64" s="39">
        <v>4000</v>
      </c>
      <c r="G64" s="53">
        <f t="shared" si="14"/>
        <v>-200</v>
      </c>
      <c r="H64" s="53">
        <f t="shared" si="15"/>
        <v>-5</v>
      </c>
      <c r="I64" s="39">
        <v>3800</v>
      </c>
    </row>
    <row r="65" spans="2:9" s="37" customFormat="1" ht="30" customHeight="1" x14ac:dyDescent="0.25">
      <c r="B65" s="114">
        <v>3227</v>
      </c>
      <c r="C65" s="115"/>
      <c r="D65" s="116"/>
      <c r="E65" s="40" t="s">
        <v>111</v>
      </c>
      <c r="F65" s="39">
        <v>2000</v>
      </c>
      <c r="G65" s="53">
        <f t="shared" si="14"/>
        <v>-1000</v>
      </c>
      <c r="H65" s="53">
        <f t="shared" si="15"/>
        <v>-50</v>
      </c>
      <c r="I65" s="39">
        <v>1000</v>
      </c>
    </row>
    <row r="66" spans="2:9" s="37" customFormat="1" ht="30" customHeight="1" x14ac:dyDescent="0.25">
      <c r="B66" s="114">
        <v>3231</v>
      </c>
      <c r="C66" s="115"/>
      <c r="D66" s="116"/>
      <c r="E66" s="40" t="s">
        <v>112</v>
      </c>
      <c r="F66" s="39">
        <v>5500</v>
      </c>
      <c r="G66" s="53">
        <f t="shared" si="14"/>
        <v>1500</v>
      </c>
      <c r="H66" s="53">
        <f t="shared" si="15"/>
        <v>27.27272727272727</v>
      </c>
      <c r="I66" s="39">
        <v>7000</v>
      </c>
    </row>
    <row r="67" spans="2:9" s="37" customFormat="1" ht="30" customHeight="1" x14ac:dyDescent="0.25">
      <c r="B67" s="114">
        <v>3232</v>
      </c>
      <c r="C67" s="115"/>
      <c r="D67" s="116"/>
      <c r="E67" s="40" t="s">
        <v>113</v>
      </c>
      <c r="F67" s="39">
        <v>7000</v>
      </c>
      <c r="G67" s="53">
        <f t="shared" si="14"/>
        <v>0</v>
      </c>
      <c r="H67" s="53">
        <f t="shared" si="15"/>
        <v>0</v>
      </c>
      <c r="I67" s="39">
        <v>7000</v>
      </c>
    </row>
    <row r="68" spans="2:9" s="37" customFormat="1" ht="30" customHeight="1" x14ac:dyDescent="0.25">
      <c r="B68" s="114">
        <v>3234</v>
      </c>
      <c r="C68" s="115"/>
      <c r="D68" s="116"/>
      <c r="E68" s="40" t="s">
        <v>114</v>
      </c>
      <c r="F68" s="39">
        <v>10000</v>
      </c>
      <c r="G68" s="53">
        <f t="shared" si="14"/>
        <v>-500</v>
      </c>
      <c r="H68" s="53">
        <f t="shared" si="15"/>
        <v>-5</v>
      </c>
      <c r="I68" s="39">
        <v>9500</v>
      </c>
    </row>
    <row r="69" spans="2:9" s="37" customFormat="1" ht="30" customHeight="1" x14ac:dyDescent="0.25">
      <c r="B69" s="114">
        <v>3235</v>
      </c>
      <c r="C69" s="115"/>
      <c r="D69" s="116"/>
      <c r="E69" s="40" t="s">
        <v>115</v>
      </c>
      <c r="F69" s="39">
        <v>3000</v>
      </c>
      <c r="G69" s="53">
        <f t="shared" si="14"/>
        <v>0</v>
      </c>
      <c r="H69" s="53">
        <f t="shared" si="15"/>
        <v>0</v>
      </c>
      <c r="I69" s="39">
        <v>3000</v>
      </c>
    </row>
    <row r="70" spans="2:9" s="37" customFormat="1" ht="30" customHeight="1" x14ac:dyDescent="0.25">
      <c r="B70" s="114">
        <v>3236</v>
      </c>
      <c r="C70" s="115"/>
      <c r="D70" s="116"/>
      <c r="E70" s="40" t="s">
        <v>152</v>
      </c>
      <c r="F70" s="39">
        <v>4000</v>
      </c>
      <c r="G70" s="53">
        <f t="shared" si="14"/>
        <v>1000</v>
      </c>
      <c r="H70" s="53">
        <f t="shared" si="15"/>
        <v>25</v>
      </c>
      <c r="I70" s="39">
        <v>5000</v>
      </c>
    </row>
    <row r="71" spans="2:9" s="37" customFormat="1" ht="30" customHeight="1" x14ac:dyDescent="0.25">
      <c r="B71" s="114">
        <v>3237</v>
      </c>
      <c r="C71" s="115"/>
      <c r="D71" s="116"/>
      <c r="E71" s="40" t="s">
        <v>169</v>
      </c>
      <c r="F71" s="39">
        <v>1500</v>
      </c>
      <c r="G71" s="53">
        <f t="shared" si="14"/>
        <v>4000</v>
      </c>
      <c r="H71" s="53">
        <f t="shared" si="15"/>
        <v>266.66666666666663</v>
      </c>
      <c r="I71" s="39">
        <v>5500</v>
      </c>
    </row>
    <row r="72" spans="2:9" s="37" customFormat="1" ht="30" customHeight="1" x14ac:dyDescent="0.25">
      <c r="B72" s="114">
        <v>3238</v>
      </c>
      <c r="C72" s="115"/>
      <c r="D72" s="116"/>
      <c r="E72" s="40" t="s">
        <v>116</v>
      </c>
      <c r="F72" s="39">
        <v>7500</v>
      </c>
      <c r="G72" s="53">
        <f t="shared" si="14"/>
        <v>-900</v>
      </c>
      <c r="H72" s="53">
        <f t="shared" si="15"/>
        <v>-12</v>
      </c>
      <c r="I72" s="39">
        <v>6600</v>
      </c>
    </row>
    <row r="73" spans="2:9" s="37" customFormat="1" ht="30" customHeight="1" x14ac:dyDescent="0.25">
      <c r="B73" s="114">
        <v>3239</v>
      </c>
      <c r="C73" s="115"/>
      <c r="D73" s="116"/>
      <c r="E73" s="40" t="s">
        <v>117</v>
      </c>
      <c r="F73" s="39">
        <v>5000</v>
      </c>
      <c r="G73" s="53">
        <f t="shared" si="14"/>
        <v>2200</v>
      </c>
      <c r="H73" s="53">
        <f t="shared" si="15"/>
        <v>44</v>
      </c>
      <c r="I73" s="39">
        <v>7200</v>
      </c>
    </row>
    <row r="74" spans="2:9" s="37" customFormat="1" ht="30" customHeight="1" x14ac:dyDescent="0.25">
      <c r="B74" s="46">
        <v>3291</v>
      </c>
      <c r="C74" s="47"/>
      <c r="D74" s="36"/>
      <c r="E74" s="40" t="s">
        <v>167</v>
      </c>
      <c r="F74" s="39">
        <v>0</v>
      </c>
      <c r="G74" s="53">
        <f t="shared" si="14"/>
        <v>1800</v>
      </c>
      <c r="H74" s="53">
        <v>0</v>
      </c>
      <c r="I74" s="39">
        <v>1800</v>
      </c>
    </row>
    <row r="75" spans="2:9" s="37" customFormat="1" ht="30" customHeight="1" x14ac:dyDescent="0.25">
      <c r="B75" s="114">
        <v>3292</v>
      </c>
      <c r="C75" s="115"/>
      <c r="D75" s="116"/>
      <c r="E75" s="40" t="s">
        <v>118</v>
      </c>
      <c r="F75" s="39">
        <v>1000</v>
      </c>
      <c r="G75" s="53">
        <f t="shared" si="14"/>
        <v>-300</v>
      </c>
      <c r="H75" s="53">
        <f t="shared" si="15"/>
        <v>-30</v>
      </c>
      <c r="I75" s="39">
        <v>700</v>
      </c>
    </row>
    <row r="76" spans="2:9" s="37" customFormat="1" ht="30" customHeight="1" x14ac:dyDescent="0.25">
      <c r="B76" s="46">
        <v>3293</v>
      </c>
      <c r="C76" s="47"/>
      <c r="D76" s="36"/>
      <c r="E76" s="40" t="s">
        <v>128</v>
      </c>
      <c r="F76" s="39">
        <v>2000</v>
      </c>
      <c r="G76" s="53">
        <f t="shared" si="14"/>
        <v>0</v>
      </c>
      <c r="H76" s="53">
        <f t="shared" si="15"/>
        <v>0</v>
      </c>
      <c r="I76" s="39">
        <v>2000</v>
      </c>
    </row>
    <row r="77" spans="2:9" s="37" customFormat="1" ht="30" customHeight="1" x14ac:dyDescent="0.25">
      <c r="B77" s="114">
        <v>3295</v>
      </c>
      <c r="C77" s="115"/>
      <c r="D77" s="116"/>
      <c r="E77" s="40" t="s">
        <v>119</v>
      </c>
      <c r="F77" s="39">
        <v>500</v>
      </c>
      <c r="G77" s="53">
        <f t="shared" si="14"/>
        <v>-500</v>
      </c>
      <c r="H77" s="53">
        <f t="shared" si="15"/>
        <v>-100</v>
      </c>
      <c r="I77" s="39">
        <v>0</v>
      </c>
    </row>
    <row r="78" spans="2:9" s="37" customFormat="1" ht="30" customHeight="1" x14ac:dyDescent="0.25">
      <c r="B78" s="114">
        <v>3296</v>
      </c>
      <c r="C78" s="115"/>
      <c r="D78" s="116"/>
      <c r="E78" s="40" t="s">
        <v>151</v>
      </c>
      <c r="F78" s="39">
        <v>1000</v>
      </c>
      <c r="G78" s="53">
        <f t="shared" si="14"/>
        <v>-1000</v>
      </c>
      <c r="H78" s="53">
        <f t="shared" si="15"/>
        <v>-100</v>
      </c>
      <c r="I78" s="39">
        <v>0</v>
      </c>
    </row>
    <row r="79" spans="2:9" s="37" customFormat="1" ht="30" customHeight="1" x14ac:dyDescent="0.25">
      <c r="B79" s="114">
        <v>3431</v>
      </c>
      <c r="C79" s="115"/>
      <c r="D79" s="116"/>
      <c r="E79" s="40" t="s">
        <v>120</v>
      </c>
      <c r="F79" s="39">
        <v>2500</v>
      </c>
      <c r="G79" s="53">
        <f t="shared" si="14"/>
        <v>-950</v>
      </c>
      <c r="H79" s="53">
        <f t="shared" si="15"/>
        <v>-38</v>
      </c>
      <c r="I79" s="39">
        <v>1550</v>
      </c>
    </row>
    <row r="80" spans="2:9" s="37" customFormat="1" ht="30" customHeight="1" x14ac:dyDescent="0.25">
      <c r="B80" s="114">
        <v>4221</v>
      </c>
      <c r="C80" s="115"/>
      <c r="D80" s="116"/>
      <c r="E80" s="40" t="s">
        <v>121</v>
      </c>
      <c r="F80" s="39">
        <v>5500</v>
      </c>
      <c r="G80" s="53">
        <f t="shared" ref="G80:G82" si="16">I80-F80</f>
        <v>-4000</v>
      </c>
      <c r="H80" s="53">
        <f t="shared" ref="H80" si="17">G80/F80*100</f>
        <v>-72.727272727272734</v>
      </c>
      <c r="I80" s="39">
        <v>1500</v>
      </c>
    </row>
    <row r="81" spans="2:9" s="37" customFormat="1" ht="30" customHeight="1" x14ac:dyDescent="0.25">
      <c r="B81" s="120" t="s">
        <v>125</v>
      </c>
      <c r="C81" s="121"/>
      <c r="D81" s="122"/>
      <c r="E81" s="54" t="s">
        <v>184</v>
      </c>
      <c r="F81" s="56">
        <v>0</v>
      </c>
      <c r="G81" s="55">
        <f t="shared" si="16"/>
        <v>29600</v>
      </c>
      <c r="H81" s="55">
        <v>0</v>
      </c>
      <c r="I81" s="56">
        <v>29600</v>
      </c>
    </row>
    <row r="82" spans="2:9" s="37" customFormat="1" ht="30" customHeight="1" x14ac:dyDescent="0.25">
      <c r="B82" s="114">
        <v>3222</v>
      </c>
      <c r="C82" s="115"/>
      <c r="D82" s="116"/>
      <c r="E82" s="40" t="s">
        <v>146</v>
      </c>
      <c r="F82" s="39">
        <v>0</v>
      </c>
      <c r="G82" s="53">
        <f t="shared" si="16"/>
        <v>29600</v>
      </c>
      <c r="H82" s="53">
        <v>0</v>
      </c>
      <c r="I82" s="39">
        <v>29600</v>
      </c>
    </row>
    <row r="83" spans="2:9" s="37" customFormat="1" ht="30" customHeight="1" x14ac:dyDescent="0.25">
      <c r="B83" s="120" t="s">
        <v>102</v>
      </c>
      <c r="C83" s="121"/>
      <c r="D83" s="122"/>
      <c r="E83" s="54" t="s">
        <v>124</v>
      </c>
      <c r="F83" s="56">
        <v>1500</v>
      </c>
      <c r="G83" s="55">
        <f t="shared" ref="G83:G85" si="18">I83-F83</f>
        <v>-700</v>
      </c>
      <c r="H83" s="56">
        <f t="shared" ref="H83:H85" si="19">G83/F83*100</f>
        <v>-46.666666666666664</v>
      </c>
      <c r="I83" s="56">
        <v>800</v>
      </c>
    </row>
    <row r="84" spans="2:9" s="37" customFormat="1" ht="30" customHeight="1" x14ac:dyDescent="0.25">
      <c r="B84" s="120" t="s">
        <v>180</v>
      </c>
      <c r="C84" s="121"/>
      <c r="D84" s="122"/>
      <c r="E84" s="54" t="s">
        <v>124</v>
      </c>
      <c r="F84" s="56">
        <v>1500</v>
      </c>
      <c r="G84" s="55">
        <f t="shared" si="18"/>
        <v>-700</v>
      </c>
      <c r="H84" s="56">
        <f t="shared" si="19"/>
        <v>-46.666666666666664</v>
      </c>
      <c r="I84" s="56">
        <v>800</v>
      </c>
    </row>
    <row r="85" spans="2:9" s="37" customFormat="1" ht="30" customHeight="1" x14ac:dyDescent="0.25">
      <c r="B85" s="114">
        <v>3221</v>
      </c>
      <c r="C85" s="115"/>
      <c r="D85" s="116"/>
      <c r="E85" s="40" t="s">
        <v>107</v>
      </c>
      <c r="F85" s="42">
        <v>1500</v>
      </c>
      <c r="G85" s="38">
        <f t="shared" si="18"/>
        <v>-700</v>
      </c>
      <c r="H85" s="39">
        <f t="shared" si="19"/>
        <v>-46.666666666666664</v>
      </c>
      <c r="I85" s="42">
        <v>800</v>
      </c>
    </row>
    <row r="86" spans="2:9" s="37" customFormat="1" ht="30" customHeight="1" x14ac:dyDescent="0.25">
      <c r="B86"/>
      <c r="C86"/>
      <c r="D86"/>
      <c r="E86"/>
      <c r="F86"/>
      <c r="G86"/>
      <c r="H86"/>
      <c r="I86"/>
    </row>
    <row r="87" spans="2:9" s="37" customFormat="1" ht="30" customHeight="1" x14ac:dyDescent="0.25">
      <c r="B87"/>
      <c r="C87"/>
      <c r="D87"/>
      <c r="E87"/>
      <c r="F87"/>
      <c r="G87"/>
      <c r="H87"/>
      <c r="I87"/>
    </row>
    <row r="88" spans="2:9" s="37" customFormat="1" ht="30" customHeight="1" x14ac:dyDescent="0.25">
      <c r="B88"/>
      <c r="C88"/>
      <c r="D88"/>
      <c r="E88"/>
      <c r="F88"/>
      <c r="G88"/>
      <c r="H88"/>
      <c r="I88"/>
    </row>
    <row r="89" spans="2:9" s="37" customFormat="1" ht="30" customHeight="1" x14ac:dyDescent="0.25">
      <c r="B89"/>
      <c r="C89"/>
      <c r="D89"/>
      <c r="E89"/>
      <c r="F89"/>
      <c r="G89"/>
      <c r="H89"/>
      <c r="I89"/>
    </row>
    <row r="90" spans="2:9" s="37" customFormat="1" ht="30" customHeight="1" x14ac:dyDescent="0.25">
      <c r="B90"/>
      <c r="C90"/>
      <c r="D90"/>
      <c r="E90"/>
      <c r="F90"/>
      <c r="G90"/>
      <c r="H90"/>
      <c r="I90"/>
    </row>
    <row r="91" spans="2:9" s="37" customFormat="1" ht="30" customHeight="1" x14ac:dyDescent="0.25">
      <c r="B91"/>
      <c r="C91"/>
      <c r="D91"/>
      <c r="E91"/>
      <c r="F91"/>
      <c r="G91"/>
      <c r="H91"/>
      <c r="I91"/>
    </row>
    <row r="92" spans="2:9" s="37" customFormat="1" ht="30" customHeight="1" x14ac:dyDescent="0.25">
      <c r="B92"/>
      <c r="C92"/>
      <c r="D92"/>
      <c r="E92"/>
      <c r="F92"/>
      <c r="G92"/>
      <c r="H92"/>
      <c r="I92"/>
    </row>
    <row r="93" spans="2:9" s="37" customFormat="1" ht="30" customHeight="1" x14ac:dyDescent="0.25">
      <c r="B93"/>
      <c r="C93"/>
      <c r="D93"/>
      <c r="E93"/>
      <c r="F93"/>
      <c r="G93"/>
      <c r="H93"/>
      <c r="I93"/>
    </row>
    <row r="94" spans="2:9" s="37" customFormat="1" ht="30" customHeight="1" x14ac:dyDescent="0.25">
      <c r="B94"/>
      <c r="C94"/>
      <c r="D94"/>
      <c r="E94"/>
      <c r="F94"/>
      <c r="G94"/>
      <c r="H94"/>
      <c r="I94"/>
    </row>
    <row r="95" spans="2:9" s="37" customFormat="1" ht="30" customHeight="1" x14ac:dyDescent="0.25">
      <c r="B95"/>
      <c r="C95"/>
      <c r="D95"/>
      <c r="E95"/>
      <c r="F95"/>
      <c r="G95"/>
      <c r="H95"/>
      <c r="I95"/>
    </row>
    <row r="96" spans="2:9" s="37" customFormat="1" ht="30" customHeight="1" x14ac:dyDescent="0.25">
      <c r="B96"/>
      <c r="C96"/>
      <c r="D96"/>
      <c r="E96"/>
      <c r="F96"/>
      <c r="G96"/>
      <c r="H96"/>
      <c r="I96"/>
    </row>
    <row r="97" spans="2:10" s="37" customFormat="1" ht="30" customHeight="1" x14ac:dyDescent="0.25">
      <c r="B97"/>
      <c r="C97"/>
      <c r="D97"/>
      <c r="E97"/>
      <c r="F97"/>
      <c r="G97"/>
      <c r="H97"/>
      <c r="I97"/>
      <c r="J97"/>
    </row>
  </sheetData>
  <mergeCells count="72">
    <mergeCell ref="B19:C19"/>
    <mergeCell ref="B20:D20"/>
    <mergeCell ref="B70:D70"/>
    <mergeCell ref="B57:D57"/>
    <mergeCell ref="B69:D69"/>
    <mergeCell ref="B62:D62"/>
    <mergeCell ref="B58:D58"/>
    <mergeCell ref="B59:D59"/>
    <mergeCell ref="B67:D67"/>
    <mergeCell ref="B68:D68"/>
    <mergeCell ref="B60:D60"/>
    <mergeCell ref="B61:D61"/>
    <mergeCell ref="B85:D85"/>
    <mergeCell ref="B71:D71"/>
    <mergeCell ref="B72:D72"/>
    <mergeCell ref="B73:D73"/>
    <mergeCell ref="B75:D75"/>
    <mergeCell ref="B84:D84"/>
    <mergeCell ref="B77:D77"/>
    <mergeCell ref="B79:D79"/>
    <mergeCell ref="B83:D83"/>
    <mergeCell ref="B78:D78"/>
    <mergeCell ref="B81:D81"/>
    <mergeCell ref="B82:D82"/>
    <mergeCell ref="B44:D44"/>
    <mergeCell ref="B2:I2"/>
    <mergeCell ref="B21:D21"/>
    <mergeCell ref="B4:I4"/>
    <mergeCell ref="B6:E6"/>
    <mergeCell ref="B7:E7"/>
    <mergeCell ref="B15:D15"/>
    <mergeCell ref="B14:D14"/>
    <mergeCell ref="B17:D17"/>
    <mergeCell ref="B12:D12"/>
    <mergeCell ref="B13:D13"/>
    <mergeCell ref="B9:D9"/>
    <mergeCell ref="B10:D10"/>
    <mergeCell ref="B11:D11"/>
    <mergeCell ref="B16:D16"/>
    <mergeCell ref="B18:D18"/>
    <mergeCell ref="B28:D28"/>
    <mergeCell ref="B66:D66"/>
    <mergeCell ref="B63:D63"/>
    <mergeCell ref="B64:D64"/>
    <mergeCell ref="B65:D65"/>
    <mergeCell ref="B29:D29"/>
    <mergeCell ref="B43:D43"/>
    <mergeCell ref="B33:D33"/>
    <mergeCell ref="B34:D34"/>
    <mergeCell ref="B47:D47"/>
    <mergeCell ref="B46:D46"/>
    <mergeCell ref="B41:D41"/>
    <mergeCell ref="B32:D32"/>
    <mergeCell ref="B55:D55"/>
    <mergeCell ref="B56:D56"/>
    <mergeCell ref="B42:D42"/>
    <mergeCell ref="B30:D30"/>
    <mergeCell ref="B54:D54"/>
    <mergeCell ref="B80:D80"/>
    <mergeCell ref="B22:D22"/>
    <mergeCell ref="B24:D24"/>
    <mergeCell ref="B25:D25"/>
    <mergeCell ref="B53:D53"/>
    <mergeCell ref="B39:D39"/>
    <mergeCell ref="B31:D31"/>
    <mergeCell ref="B35:D35"/>
    <mergeCell ref="B45:D45"/>
    <mergeCell ref="B26:D26"/>
    <mergeCell ref="B27:D27"/>
    <mergeCell ref="B49:D49"/>
    <mergeCell ref="B50:D50"/>
    <mergeCell ref="B40:D40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 Spužvica</cp:lastModifiedBy>
  <cp:lastPrinted>2025-12-10T08:09:01Z</cp:lastPrinted>
  <dcterms:created xsi:type="dcterms:W3CDTF">2022-08-12T12:51:27Z</dcterms:created>
  <dcterms:modified xsi:type="dcterms:W3CDTF">2025-12-10T11:48:36Z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