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acun\Desktop\"/>
    </mc:Choice>
  </mc:AlternateContent>
  <xr:revisionPtr revIDLastSave="0" documentId="13_ncr:1_{001D31C5-2F35-4056-BF4D-F002567D10B5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3" l="1"/>
  <c r="I15" i="7"/>
  <c r="I16" i="7"/>
  <c r="I17" i="7"/>
  <c r="I18" i="7"/>
  <c r="I25" i="7"/>
  <c r="I83" i="7"/>
  <c r="H22" i="7"/>
  <c r="I22" i="7" s="1"/>
  <c r="H23" i="7"/>
  <c r="I23" i="7" s="1"/>
  <c r="H24" i="7"/>
  <c r="I24" i="7" s="1"/>
  <c r="H25" i="7"/>
  <c r="H26" i="7"/>
  <c r="I26" i="7" s="1"/>
  <c r="H27" i="7"/>
  <c r="I27" i="7" s="1"/>
  <c r="H28" i="7"/>
  <c r="I28" i="7" s="1"/>
  <c r="H29" i="7"/>
  <c r="I29" i="7" s="1"/>
  <c r="H30" i="7"/>
  <c r="I30" i="7" s="1"/>
  <c r="H31" i="7"/>
  <c r="I31" i="7" s="1"/>
  <c r="H32" i="7"/>
  <c r="I32" i="7" s="1"/>
  <c r="H33" i="7"/>
  <c r="I33" i="7" s="1"/>
  <c r="H34" i="7"/>
  <c r="I34" i="7" s="1"/>
  <c r="H35" i="7"/>
  <c r="I35" i="7" s="1"/>
  <c r="H36" i="7"/>
  <c r="I36" i="7" s="1"/>
  <c r="H37" i="7"/>
  <c r="I37" i="7" s="1"/>
  <c r="H38" i="7"/>
  <c r="I38" i="7" s="1"/>
  <c r="H39" i="7"/>
  <c r="I39" i="7" s="1"/>
  <c r="H40" i="7"/>
  <c r="I40" i="7" s="1"/>
  <c r="H41" i="7"/>
  <c r="I41" i="7" s="1"/>
  <c r="H42" i="7"/>
  <c r="I42" i="7" s="1"/>
  <c r="H43" i="7"/>
  <c r="I43" i="7" s="1"/>
  <c r="H44" i="7"/>
  <c r="I44" i="7" s="1"/>
  <c r="H45" i="7"/>
  <c r="I45" i="7" s="1"/>
  <c r="H46" i="7"/>
  <c r="I46" i="7" s="1"/>
  <c r="H47" i="7"/>
  <c r="I47" i="7" s="1"/>
  <c r="H48" i="7"/>
  <c r="I48" i="7" s="1"/>
  <c r="H49" i="7"/>
  <c r="I49" i="7" s="1"/>
  <c r="H50" i="7"/>
  <c r="I50" i="7" s="1"/>
  <c r="H51" i="7"/>
  <c r="I51" i="7" s="1"/>
  <c r="H52" i="7"/>
  <c r="I52" i="7" s="1"/>
  <c r="H53" i="7"/>
  <c r="I53" i="7" s="1"/>
  <c r="H54" i="7"/>
  <c r="I54" i="7" s="1"/>
  <c r="H55" i="7"/>
  <c r="I55" i="7" s="1"/>
  <c r="H56" i="7"/>
  <c r="I56" i="7" s="1"/>
  <c r="H57" i="7"/>
  <c r="I57" i="7" s="1"/>
  <c r="H58" i="7"/>
  <c r="I58" i="7" s="1"/>
  <c r="H59" i="7"/>
  <c r="I59" i="7" s="1"/>
  <c r="H60" i="7"/>
  <c r="I60" i="7" s="1"/>
  <c r="H61" i="7"/>
  <c r="I61" i="7" s="1"/>
  <c r="H62" i="7"/>
  <c r="I62" i="7" s="1"/>
  <c r="H63" i="7"/>
  <c r="I63" i="7" s="1"/>
  <c r="H64" i="7"/>
  <c r="I64" i="7" s="1"/>
  <c r="H65" i="7"/>
  <c r="I65" i="7" s="1"/>
  <c r="H66" i="7"/>
  <c r="I66" i="7" s="1"/>
  <c r="H67" i="7"/>
  <c r="I67" i="7" s="1"/>
  <c r="H68" i="7"/>
  <c r="I68" i="7" s="1"/>
  <c r="H69" i="7"/>
  <c r="I69" i="7" s="1"/>
  <c r="H70" i="7"/>
  <c r="I70" i="7" s="1"/>
  <c r="H71" i="7"/>
  <c r="I71" i="7" s="1"/>
  <c r="H72" i="7"/>
  <c r="I72" i="7" s="1"/>
  <c r="H73" i="7"/>
  <c r="I73" i="7" s="1"/>
  <c r="H74" i="7"/>
  <c r="I74" i="7" s="1"/>
  <c r="H75" i="7"/>
  <c r="I75" i="7" s="1"/>
  <c r="H76" i="7"/>
  <c r="I76" i="7" s="1"/>
  <c r="H77" i="7"/>
  <c r="I77" i="7" s="1"/>
  <c r="H78" i="7"/>
  <c r="I78" i="7" s="1"/>
  <c r="H79" i="7"/>
  <c r="I79" i="7" s="1"/>
  <c r="H80" i="7"/>
  <c r="I80" i="7" s="1"/>
  <c r="H81" i="7"/>
  <c r="I81" i="7" s="1"/>
  <c r="H82" i="7"/>
  <c r="I82" i="7" s="1"/>
  <c r="H83" i="7"/>
  <c r="H84" i="7"/>
  <c r="I84" i="7" s="1"/>
  <c r="H85" i="7"/>
  <c r="I85" i="7" s="1"/>
  <c r="H86" i="7"/>
  <c r="I86" i="7" s="1"/>
  <c r="H87" i="7"/>
  <c r="I87" i="7" s="1"/>
  <c r="H88" i="7"/>
  <c r="I88" i="7" s="1"/>
  <c r="H89" i="7"/>
  <c r="I89" i="7" s="1"/>
  <c r="H90" i="7"/>
  <c r="I90" i="7" s="1"/>
  <c r="H91" i="7"/>
  <c r="I91" i="7" s="1"/>
  <c r="H92" i="7"/>
  <c r="I92" i="7" s="1"/>
  <c r="H93" i="7"/>
  <c r="I93" i="7" s="1"/>
  <c r="H94" i="7"/>
  <c r="I94" i="7" s="1"/>
  <c r="H95" i="7"/>
  <c r="I95" i="7" s="1"/>
  <c r="H96" i="7"/>
  <c r="I96" i="7" s="1"/>
  <c r="H97" i="7"/>
  <c r="I97" i="7" s="1"/>
  <c r="H98" i="7"/>
  <c r="I98" i="7" s="1"/>
  <c r="H99" i="7"/>
  <c r="I99" i="7" s="1"/>
  <c r="H100" i="7"/>
  <c r="I100" i="7" s="1"/>
  <c r="H101" i="7"/>
  <c r="I101" i="7" s="1"/>
  <c r="H7" i="7"/>
  <c r="I7" i="7" s="1"/>
  <c r="H8" i="7"/>
  <c r="I8" i="7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H16" i="7"/>
  <c r="H17" i="7"/>
  <c r="H18" i="7"/>
  <c r="H19" i="7"/>
  <c r="I19" i="7" s="1"/>
  <c r="H20" i="7"/>
  <c r="I20" i="7" s="1"/>
  <c r="H21" i="7"/>
  <c r="I21" i="7" s="1"/>
  <c r="H6" i="7"/>
  <c r="I6" i="7" s="1"/>
  <c r="F13" i="9"/>
  <c r="F14" i="9"/>
  <c r="F15" i="9"/>
  <c r="F21" i="9"/>
  <c r="F22" i="9"/>
  <c r="F23" i="9"/>
  <c r="F24" i="9"/>
  <c r="F25" i="9"/>
  <c r="E9" i="9"/>
  <c r="F9" i="9" s="1"/>
  <c r="E10" i="9"/>
  <c r="F10" i="9" s="1"/>
  <c r="E11" i="9"/>
  <c r="F11" i="9" s="1"/>
  <c r="E12" i="9"/>
  <c r="F12" i="9" s="1"/>
  <c r="E13" i="9"/>
  <c r="E14" i="9"/>
  <c r="E15" i="9"/>
  <c r="E16" i="9"/>
  <c r="F16" i="9" s="1"/>
  <c r="E17" i="9"/>
  <c r="F17" i="9" s="1"/>
  <c r="E18" i="9"/>
  <c r="F18" i="9" s="1"/>
  <c r="E19" i="9"/>
  <c r="F19" i="9" s="1"/>
  <c r="E20" i="9"/>
  <c r="F20" i="9" s="1"/>
  <c r="E21" i="9"/>
  <c r="E22" i="9"/>
  <c r="E23" i="9"/>
  <c r="E24" i="9"/>
  <c r="E25" i="9"/>
  <c r="E8" i="9"/>
  <c r="F8" i="9" s="1"/>
  <c r="E12" i="5"/>
  <c r="F12" i="5" s="1"/>
  <c r="E10" i="5"/>
  <c r="F10" i="5" s="1"/>
  <c r="F21" i="8"/>
  <c r="F25" i="8"/>
  <c r="F26" i="8"/>
  <c r="F27" i="8"/>
  <c r="F28" i="8"/>
  <c r="F29" i="8"/>
  <c r="E21" i="8"/>
  <c r="E22" i="8"/>
  <c r="F22" i="8" s="1"/>
  <c r="E23" i="8"/>
  <c r="F23" i="8" s="1"/>
  <c r="E24" i="8"/>
  <c r="F24" i="8" s="1"/>
  <c r="E25" i="8"/>
  <c r="E26" i="8"/>
  <c r="E27" i="8"/>
  <c r="E28" i="8"/>
  <c r="E29" i="8"/>
  <c r="F20" i="8"/>
  <c r="E20" i="8"/>
  <c r="F15" i="8"/>
  <c r="F16" i="8"/>
  <c r="F17" i="8"/>
  <c r="E16" i="8"/>
  <c r="E15" i="8"/>
  <c r="E14" i="8"/>
  <c r="F14" i="8" s="1"/>
  <c r="E13" i="8"/>
  <c r="F13" i="8" s="1"/>
  <c r="E12" i="8"/>
  <c r="F12" i="8" s="1"/>
  <c r="E11" i="8"/>
  <c r="F11" i="8" s="1"/>
  <c r="E10" i="8"/>
  <c r="F10" i="8" s="1"/>
  <c r="G26" i="3"/>
  <c r="G27" i="3"/>
  <c r="G28" i="3"/>
  <c r="G29" i="3"/>
  <c r="F24" i="3"/>
  <c r="G24" i="3" s="1"/>
  <c r="F25" i="3"/>
  <c r="G25" i="3" s="1"/>
  <c r="F26" i="3"/>
  <c r="F27" i="3"/>
  <c r="F28" i="3"/>
  <c r="F29" i="3"/>
  <c r="F23" i="3"/>
  <c r="G23" i="3" s="1"/>
  <c r="F22" i="3"/>
  <c r="G22" i="3" s="1"/>
  <c r="G12" i="3"/>
  <c r="G13" i="3"/>
  <c r="G14" i="3"/>
  <c r="G15" i="3"/>
  <c r="F12" i="3"/>
  <c r="F13" i="3"/>
  <c r="F14" i="3"/>
  <c r="F15" i="3"/>
  <c r="F10" i="3"/>
  <c r="G10" i="3" s="1"/>
  <c r="E11" i="3"/>
  <c r="F11" i="3" s="1"/>
  <c r="G11" i="3" s="1"/>
  <c r="J13" i="10"/>
  <c r="I13" i="10"/>
  <c r="I12" i="10"/>
  <c r="J12" i="10" s="1"/>
  <c r="I9" i="10"/>
  <c r="J9" i="10" s="1"/>
  <c r="E84" i="7"/>
  <c r="E85" i="7"/>
  <c r="E55" i="7"/>
  <c r="E54" i="7" s="1"/>
  <c r="E42" i="7"/>
  <c r="E21" i="7"/>
  <c r="E52" i="7"/>
  <c r="E7" i="7"/>
  <c r="E16" i="7"/>
  <c r="E15" i="7" s="1"/>
  <c r="F19" i="7"/>
  <c r="B19" i="9"/>
  <c r="B23" i="8"/>
  <c r="B21" i="8"/>
  <c r="B16" i="9"/>
  <c r="B13" i="9"/>
  <c r="B8" i="9" s="1"/>
  <c r="C21" i="9"/>
  <c r="C13" i="9"/>
  <c r="E20" i="7" l="1"/>
  <c r="E19" i="7" s="1"/>
  <c r="E12" i="7"/>
  <c r="E11" i="7"/>
  <c r="E6" i="7" s="1"/>
  <c r="C25" i="8" l="1"/>
  <c r="G11" i="10"/>
  <c r="B25" i="8"/>
  <c r="B15" i="8"/>
  <c r="B10" i="8" s="1"/>
  <c r="C11" i="3" l="1"/>
  <c r="C23" i="3"/>
  <c r="D11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14" i="10"/>
  <c r="J11" i="10"/>
  <c r="I11" i="10"/>
  <c r="F11" i="10"/>
  <c r="F14" i="10" s="1"/>
  <c r="J8" i="10"/>
  <c r="I8" i="10"/>
  <c r="I14" i="10" l="1"/>
  <c r="J14" i="10"/>
  <c r="J22" i="10" s="1"/>
  <c r="J28" i="10" s="1"/>
  <c r="J29" i="10" s="1"/>
  <c r="H14" i="10"/>
  <c r="H22" i="10" s="1"/>
  <c r="H28" i="10" s="1"/>
  <c r="H29" i="10" s="1"/>
  <c r="I22" i="10"/>
  <c r="I28" i="10" s="1"/>
  <c r="I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<sst xmlns="http://schemas.openxmlformats.org/spreadsheetml/2006/main" count="296" uniqueCount="158">
  <si>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</si>
  <si>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</si>
  <si>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</si>
  <si>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</si>
  <si>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</si>
  <si>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</si>
  <si>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</si>
  <si>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</si>
  <si>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</si>
  <si>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</si>
  <si>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</si>
  <si>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</si>
  <si>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</si>
  <si>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</si>
  <si>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</si>
  <si>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</si>
  <si>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</si>
  <si>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</si>
  <si>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</si>
  <si>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</si>
  <si>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</si>
  <si>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</si>
  <si>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</si>
  <si>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</si>
  <si>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</si>
  <si>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</si>
  <si>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</si>
  <si>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</si>
  <si>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</si>
  <si>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</si>
  <si>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</si>
  <si>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</si>
  <si>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</si>
  <si>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</si>
  <si>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</si>
  <si>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</si>
  <si>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</si>
  <si>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1 Opći prihodi i primici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</si>
  <si>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</si>
  <si>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</si>
  <si>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</si>
  <si>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</si>
  <si>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</si>
  <si>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</si>
  <si>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</si>
  <si>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</si>
  <si>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</si>
  <si>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</si>
  <si>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 2023.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</si>
  <si>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</si>
  <si>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</si>
  <si>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</si>
  <si>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</si>
  <si>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</si>
  <si>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Tekući plan 2024.</t>
  </si>
  <si>
    <t>Plan 2025.</t>
  </si>
  <si>
    <t>Projekcija 
 2026.</t>
  </si>
  <si>
    <t>Projekcija 
2027.</t>
  </si>
  <si>
    <t>Projekcija
 2026.</t>
  </si>
  <si>
    <t>Razred/ skupina</t>
  </si>
  <si>
    <t>UKUPNO RASHODI</t>
  </si>
  <si>
    <t>UKUPNO PRIHODI</t>
  </si>
  <si>
    <t>Projekcija 
 2027.</t>
  </si>
  <si>
    <t>UKUPNO PRIMICI</t>
  </si>
  <si>
    <t>UKUPNO IZDACI</t>
  </si>
  <si>
    <t>Plan  2025.</t>
  </si>
  <si>
    <t>Brojčana oznaka i naziv</t>
  </si>
  <si>
    <t>PRORAČUN JEDINICE LOKALNE I PODRUČNE (REGIONALNE) SAMOUPRAVE/FINANCIJSKI PLAN PRORAČUNSKOG KORISNIKA JEDINICE LOKALNE I PODRUČNE (REGIONALNE) SAMOUPRAVE 
ZA 2025. I PROJEKCIJA ZA 2026. I 2027. GODINU</t>
  </si>
  <si>
    <t>Prihodi od prodaje proizvoda i roba te pruženih usluga i prihodi od donacija</t>
  </si>
  <si>
    <t>Prihodi od upravnih i administrativnih pristojbi, pristojbi po posebnim propisima i naknadama</t>
  </si>
  <si>
    <t>Financijski rashodi</t>
  </si>
  <si>
    <t>11 Opći prihodi i primici</t>
  </si>
  <si>
    <t>31 Vlastiti prihodi</t>
  </si>
  <si>
    <t>5 1 1 Tekuće pomoći</t>
  </si>
  <si>
    <t>5 1 3 Tekuće pomoći - Projekt Nek Val okupa Žal</t>
  </si>
  <si>
    <t>Prihodi iz nadl proračuna i od HZZO-a na temelju ug obv</t>
  </si>
  <si>
    <t>Manjak preneseni</t>
  </si>
  <si>
    <t>Višak Prihoda</t>
  </si>
  <si>
    <t>Manjak - pokriće</t>
  </si>
  <si>
    <t>0911 Predškolsko obrazovanje</t>
  </si>
  <si>
    <t xml:space="preserve">   5 1 1 Tekuće pomoći</t>
  </si>
  <si>
    <t xml:space="preserve">   5 1 3 Tekuće pomoći - Projekt Nek Val okupa Žal</t>
  </si>
  <si>
    <t xml:space="preserve">SVEUKUPNI PRIHODI </t>
  </si>
  <si>
    <t>IZVOR 1.</t>
  </si>
  <si>
    <t>PRIHODI IZ NADLEŽNOG PRORAČUNA</t>
  </si>
  <si>
    <t>IZVOR 1.1.1.</t>
  </si>
  <si>
    <t>OPĆI PRIHODI I PRIMICI - OPĆINA TISNO</t>
  </si>
  <si>
    <t>IZVOR 1.1.2.</t>
  </si>
  <si>
    <t>OPĆI PRIHODI I PRIMICI - OPĆINA MURTER</t>
  </si>
  <si>
    <t>IZVOR 1.1.3.</t>
  </si>
  <si>
    <t>OPĆI PRIHODI I PRIMICI - FISKALNA ODRŽIVOST</t>
  </si>
  <si>
    <t>GLAVA 1</t>
  </si>
  <si>
    <t>PRIHODI PRORAČUNSKIH KORISNIKA</t>
  </si>
  <si>
    <t>K002</t>
  </si>
  <si>
    <t>DJEĆJI VRTIĆ SPUŽVICA</t>
  </si>
  <si>
    <t>IZVOR 3.</t>
  </si>
  <si>
    <t>VLASTITI PRIHODI</t>
  </si>
  <si>
    <t>IZVOR 3.2</t>
  </si>
  <si>
    <t>VLASTITI PRIHODI - PK</t>
  </si>
  <si>
    <t>IZVOR 5.</t>
  </si>
  <si>
    <t>POMOĆI</t>
  </si>
  <si>
    <t>IZVOR 5.1</t>
  </si>
  <si>
    <t>TEKUĆE POMOĆI</t>
  </si>
  <si>
    <t>IZVOR 5.1.1</t>
  </si>
  <si>
    <t>TEKUĆE POMOĆI PK</t>
  </si>
  <si>
    <t>IZVOR 5.1.3.</t>
  </si>
  <si>
    <t>TEKUĆE POMOĆI PK - PROJEKT NEK VAL OKUPA ŽAL</t>
  </si>
  <si>
    <t>RASHODI NADLEŽNI PRORAČUN</t>
  </si>
  <si>
    <t>RASHODI - OPĆINA TISNO</t>
  </si>
  <si>
    <t>PLAĆE ZA REDOVAN RAD</t>
  </si>
  <si>
    <t>OSTALI RASHODI ZA ZAPOSLENE</t>
  </si>
  <si>
    <t>DOPRINOSI ZA OBVEZNO ZDRAVSTVENO OSIGURANJE</t>
  </si>
  <si>
    <t>NAKNADE ZA PRIJEVOZ</t>
  </si>
  <si>
    <t>UREDSKI MATERIJAL I OST MAT RASHODI</t>
  </si>
  <si>
    <t>NAMIRNICE - TROŠKOVI PREHRANE</t>
  </si>
  <si>
    <t>ZDRAVSTVENE I VETERINARSKE USLUGE</t>
  </si>
  <si>
    <t>RAČUNALNE USLUGE</t>
  </si>
  <si>
    <t>RASHODI - OPĆINA MURTER</t>
  </si>
  <si>
    <t>RASHODI</t>
  </si>
  <si>
    <t>KONTO</t>
  </si>
  <si>
    <t>RASHODI DV SPUŽVICA</t>
  </si>
  <si>
    <t>SLUŽBENA PUTOVANJA</t>
  </si>
  <si>
    <t>STRUČNO USAVRŠAVANJE ZAPOSLENIKA DV SPUŽVICA</t>
  </si>
  <si>
    <t>OSTALE NAKNADE TROŠKOVA ZAPOSLENIMA</t>
  </si>
  <si>
    <t>ENERGIJA</t>
  </si>
  <si>
    <t>MATERIJAL</t>
  </si>
  <si>
    <t>SITNI INVENTAR</t>
  </si>
  <si>
    <t>SLUŽBENA I ZAŠTITNA RADNA ODJEĆA</t>
  </si>
  <si>
    <t>USLUGE TELEFONA POŠTE I PRIJEVOZA</t>
  </si>
  <si>
    <t>USLUGE TEKUĆEG I INVESTICIJSKOG ODRŽAVANJA</t>
  </si>
  <si>
    <t xml:space="preserve"> KOMUNALNE USLUGE</t>
  </si>
  <si>
    <t>ZAKUPNINE I NAJAMNINE</t>
  </si>
  <si>
    <t>INETELEKTUALNE I OSOBNE USLUGE</t>
  </si>
  <si>
    <t>OSTALE USLUGE</t>
  </si>
  <si>
    <t>PREMIJE OSIGURANJA</t>
  </si>
  <si>
    <t>REPREZENTACIJA</t>
  </si>
  <si>
    <t>OSTALI NESPOMENUTI RASHODI</t>
  </si>
  <si>
    <t>TROŠAK SUDSKIH POSTUPAKA</t>
  </si>
  <si>
    <t>BANKARSKE USLUGE I USLUGE PLATNOG PROMETA</t>
  </si>
  <si>
    <t>UREDSKA OPREMA NAMJEŠTAJ</t>
  </si>
  <si>
    <t>RASHODI TEKUĆE POMOĆI</t>
  </si>
  <si>
    <t>RASHODI - PROJEKT</t>
  </si>
  <si>
    <t>RASHODI TEKUĆE POMOĆI - PK PROJEKT NEK VAL OKUPA ŽAL</t>
  </si>
  <si>
    <t>MANJAK</t>
  </si>
  <si>
    <t>IZVOR</t>
  </si>
  <si>
    <t>DOPRINOSI ZA INVALIDE</t>
  </si>
  <si>
    <t>STRUČNO USAVRŠAVANJE ZAPOSLENIKA</t>
  </si>
  <si>
    <t>MATERIJAL I DJELOVI ZA ODRŽAVANJE</t>
  </si>
  <si>
    <t>SLUŽBENA RADNA ODJEĆA</t>
  </si>
  <si>
    <t>USLUGE TELEFONA POŠTE</t>
  </si>
  <si>
    <t>KOMUNALNE USLUGE</t>
  </si>
  <si>
    <t>INTELEKTUALNE I I OSOBNE USLUGE</t>
  </si>
  <si>
    <t>USLUGE PROMIDŽBE I INFORMIRANJA</t>
  </si>
  <si>
    <t>VIŠAK PRIHODA</t>
  </si>
  <si>
    <t>OBVEZNO ZDRAVSTVENO OSIGURANJE</t>
  </si>
  <si>
    <t>STRUČNO USAVRŠAVANJE</t>
  </si>
  <si>
    <t>UREDSKI MATERIJAL</t>
  </si>
  <si>
    <t>RASHODI - FISKALNA ODRŽIVOST OPĆINA TISNO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</si>
</sst>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8BEE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21" fillId="0" borderId="0" xfId="0" applyFont="1"/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4" fontId="6" fillId="2" borderId="3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/>
    </xf>
    <xf numFmtId="0" fontId="22" fillId="2" borderId="3" xfId="0" applyFont="1" applyFill="1" applyBorder="1" applyAlignment="1">
      <alignment vertical="center" wrapText="1"/>
    </xf>
    <xf numFmtId="4" fontId="0" fillId="0" borderId="3" xfId="0" applyNumberFormat="1" applyBorder="1"/>
    <xf numFmtId="4" fontId="6" fillId="2" borderId="4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3" fillId="5" borderId="3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3" fontId="16" fillId="6" borderId="3" xfId="0" applyNumberFormat="1" applyFont="1" applyFill="1" applyBorder="1" applyAlignment="1">
      <alignment horizontal="right"/>
    </xf>
    <xf numFmtId="3" fontId="3" fillId="6" borderId="3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0" fontId="23" fillId="8" borderId="3" xfId="0" applyFont="1" applyFill="1" applyBorder="1" applyAlignment="1">
      <alignment horizontal="left" vertical="center"/>
    </xf>
    <xf numFmtId="3" fontId="3" fillId="8" borderId="3" xfId="0" applyNumberFormat="1" applyFont="1" applyFill="1" applyBorder="1" applyAlignment="1">
      <alignment horizontal="right"/>
    </xf>
    <xf numFmtId="0" fontId="0" fillId="8" borderId="3" xfId="0" applyFill="1" applyBorder="1"/>
    <xf numFmtId="0" fontId="0" fillId="7" borderId="3" xfId="0" applyFill="1" applyBorder="1"/>
    <xf numFmtId="0" fontId="3" fillId="9" borderId="3" xfId="0" applyFont="1" applyFill="1" applyBorder="1" applyAlignment="1">
      <alignment horizontal="left" vertical="center" wrapText="1"/>
    </xf>
    <xf numFmtId="3" fontId="3" fillId="9" borderId="3" xfId="0" applyNumberFormat="1" applyFont="1" applyFill="1" applyBorder="1" applyAlignment="1">
      <alignment horizontal="right"/>
    </xf>
    <xf numFmtId="0" fontId="23" fillId="7" borderId="3" xfId="0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 vertical="center" wrapText="1"/>
    </xf>
    <xf numFmtId="0" fontId="0" fillId="2" borderId="3" xfId="0" applyFill="1" applyBorder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4" xfId="0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D8BEEC"/>
      <color rgb="FF5B053E"/>
      <color rgb="FF252E3B"/>
      <color rgb="FF0A13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I12" sqref="I12"/>
    </sheetView>
  </sheetViews>
  <sheetFormatPr defaultRowHeight="15" x14ac:dyDescent="0.25"/>
  <cols>
    <col min="5" max="10" width="25.28515625" customWidth="1"/>
  </cols>
  <sheetData>
    <row r="1" spans="1:10" ht="48" customHeight="1" x14ac:dyDescent="0.25">
      <c r="A1" s="100" t="s">
        <v>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00"/>
      <c r="B3" s="100"/>
      <c r="C3" s="100"/>
      <c r="D3" s="100"/>
      <c r="E3" s="100"/>
      <c r="F3" s="100"/>
      <c r="G3" s="100"/>
      <c r="H3" s="100"/>
      <c r="I3" s="113"/>
      <c r="J3" s="11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00" t="s">
        <v>23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29</v>
      </c>
    </row>
    <row r="7" spans="1:10" ht="25.5" x14ac:dyDescent="0.25">
      <c r="A7" s="23"/>
      <c r="B7" s="24"/>
      <c r="C7" s="24"/>
      <c r="D7" s="25"/>
      <c r="E7" s="26"/>
      <c r="F7" s="3" t="s">
        <v>48</v>
      </c>
      <c r="G7" s="3" t="s">
        <v>54</v>
      </c>
      <c r="H7" s="3" t="s">
        <v>55</v>
      </c>
      <c r="I7" s="3" t="s">
        <v>56</v>
      </c>
      <c r="J7" s="3" t="s">
        <v>57</v>
      </c>
    </row>
    <row r="8" spans="1:10" x14ac:dyDescent="0.25">
      <c r="A8" s="105" t="s">
        <v>0</v>
      </c>
      <c r="B8" s="99"/>
      <c r="C8" s="99"/>
      <c r="D8" s="99"/>
      <c r="E8" s="114"/>
      <c r="F8" s="27">
        <v>845548.46</v>
      </c>
      <c r="G8" s="27">
        <v>1086906</v>
      </c>
      <c r="H8" s="27">
        <v>1243750</v>
      </c>
      <c r="I8" s="27">
        <f t="shared" ref="I8:J8" si="0">I9+I10</f>
        <v>1368125</v>
      </c>
      <c r="J8" s="27">
        <f t="shared" si="0"/>
        <v>1504937.5000000002</v>
      </c>
    </row>
    <row r="9" spans="1:10" x14ac:dyDescent="0.25">
      <c r="A9" s="115" t="s">
        <v>30</v>
      </c>
      <c r="B9" s="116"/>
      <c r="C9" s="116"/>
      <c r="D9" s="116"/>
      <c r="E9" s="112"/>
      <c r="F9" s="28">
        <v>845548</v>
      </c>
      <c r="G9" s="28">
        <v>1086906</v>
      </c>
      <c r="H9" s="28">
        <v>1243750</v>
      </c>
      <c r="I9" s="28">
        <f>H9*1.1</f>
        <v>1368125</v>
      </c>
      <c r="J9" s="28">
        <f>I9*1.1</f>
        <v>1504937.5000000002</v>
      </c>
    </row>
    <row r="10" spans="1:10" x14ac:dyDescent="0.25">
      <c r="A10" s="111" t="s">
        <v>31</v>
      </c>
      <c r="B10" s="112"/>
      <c r="C10" s="112"/>
      <c r="D10" s="112"/>
      <c r="E10" s="112"/>
      <c r="F10" s="28">
        <v>0</v>
      </c>
      <c r="G10" s="28"/>
      <c r="H10" s="28"/>
      <c r="I10" s="28"/>
      <c r="J10" s="28"/>
    </row>
    <row r="11" spans="1:10" x14ac:dyDescent="0.25">
      <c r="A11" s="31" t="s">
        <v>1</v>
      </c>
      <c r="B11" s="38"/>
      <c r="C11" s="38"/>
      <c r="D11" s="38"/>
      <c r="E11" s="38"/>
      <c r="F11" s="27">
        <f>F12+F13</f>
        <v>875287.21</v>
      </c>
      <c r="G11" s="27">
        <f>G12+G13</f>
        <v>1057842</v>
      </c>
      <c r="H11" s="27">
        <v>1243750</v>
      </c>
      <c r="I11" s="27">
        <f t="shared" ref="I11:J11" si="1">I12+I13</f>
        <v>1368125</v>
      </c>
      <c r="J11" s="27">
        <f t="shared" si="1"/>
        <v>1504937.5000000002</v>
      </c>
    </row>
    <row r="12" spans="1:10" x14ac:dyDescent="0.25">
      <c r="A12" s="117" t="s">
        <v>32</v>
      </c>
      <c r="B12" s="116"/>
      <c r="C12" s="116"/>
      <c r="D12" s="116"/>
      <c r="E12" s="116"/>
      <c r="F12" s="28">
        <v>872548.72</v>
      </c>
      <c r="G12" s="28">
        <v>1052242</v>
      </c>
      <c r="H12" s="28">
        <v>1238250</v>
      </c>
      <c r="I12" s="28">
        <f>H12*1.1</f>
        <v>1362075</v>
      </c>
      <c r="J12" s="39">
        <f>I12*1.1</f>
        <v>1498282.5000000002</v>
      </c>
    </row>
    <row r="13" spans="1:10" x14ac:dyDescent="0.25">
      <c r="A13" s="111" t="s">
        <v>33</v>
      </c>
      <c r="B13" s="112"/>
      <c r="C13" s="112"/>
      <c r="D13" s="112"/>
      <c r="E13" s="112"/>
      <c r="F13" s="28">
        <v>2738.49</v>
      </c>
      <c r="G13" s="28">
        <v>5600</v>
      </c>
      <c r="H13" s="28">
        <v>5500</v>
      </c>
      <c r="I13" s="28">
        <f>H13*1.1</f>
        <v>6050.0000000000009</v>
      </c>
      <c r="J13" s="39">
        <f>I13*1.1</f>
        <v>6655.0000000000018</v>
      </c>
    </row>
    <row r="14" spans="1:10" x14ac:dyDescent="0.25">
      <c r="A14" s="98" t="s">
        <v>40</v>
      </c>
      <c r="B14" s="99"/>
      <c r="C14" s="99"/>
      <c r="D14" s="99"/>
      <c r="E14" s="99"/>
      <c r="F14" s="27">
        <f>F8-F11</f>
        <v>-29738.75</v>
      </c>
      <c r="G14" s="27">
        <f t="shared" ref="G14:J14" si="2">G8-G11</f>
        <v>29064</v>
      </c>
      <c r="H14" s="27">
        <f t="shared" si="2"/>
        <v>0</v>
      </c>
      <c r="I14" s="27">
        <f t="shared" si="2"/>
        <v>0</v>
      </c>
      <c r="J14" s="27">
        <f t="shared" si="2"/>
        <v>0</v>
      </c>
    </row>
    <row r="15" spans="1:10" ht="18" x14ac:dyDescent="0.25">
      <c r="A15" s="4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100" t="s">
        <v>24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18" x14ac:dyDescent="0.25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3"/>
      <c r="B18" s="24"/>
      <c r="C18" s="24"/>
      <c r="D18" s="25"/>
      <c r="E18" s="26"/>
      <c r="F18" s="3" t="s">
        <v>48</v>
      </c>
      <c r="G18" s="3" t="s">
        <v>54</v>
      </c>
      <c r="H18" s="3" t="s">
        <v>55</v>
      </c>
      <c r="I18" s="3" t="s">
        <v>56</v>
      </c>
      <c r="J18" s="3" t="s">
        <v>57</v>
      </c>
    </row>
    <row r="19" spans="1:10" x14ac:dyDescent="0.25">
      <c r="A19" s="111" t="s">
        <v>34</v>
      </c>
      <c r="B19" s="112"/>
      <c r="C19" s="112"/>
      <c r="D19" s="112"/>
      <c r="E19" s="112"/>
      <c r="F19" s="28"/>
      <c r="G19" s="28"/>
      <c r="H19" s="28"/>
      <c r="I19" s="28"/>
      <c r="J19" s="39"/>
    </row>
    <row r="20" spans="1:10" x14ac:dyDescent="0.25">
      <c r="A20" s="111" t="s">
        <v>35</v>
      </c>
      <c r="B20" s="112"/>
      <c r="C20" s="112"/>
      <c r="D20" s="112"/>
      <c r="E20" s="112"/>
      <c r="F20" s="28"/>
      <c r="G20" s="28"/>
      <c r="H20" s="28"/>
      <c r="I20" s="28"/>
      <c r="J20" s="39"/>
    </row>
    <row r="21" spans="1:10" x14ac:dyDescent="0.25">
      <c r="A21" s="98" t="s">
        <v>2</v>
      </c>
      <c r="B21" s="99"/>
      <c r="C21" s="99"/>
      <c r="D21" s="99"/>
      <c r="E21" s="99"/>
      <c r="F21" s="27">
        <f>F19-F20</f>
        <v>0</v>
      </c>
      <c r="G21" s="27">
        <f t="shared" ref="G21:J21" si="3">G19-G20</f>
        <v>0</v>
      </c>
      <c r="H21" s="27">
        <f t="shared" si="3"/>
        <v>0</v>
      </c>
      <c r="I21" s="27">
        <f t="shared" si="3"/>
        <v>0</v>
      </c>
      <c r="J21" s="27">
        <f t="shared" si="3"/>
        <v>0</v>
      </c>
    </row>
    <row r="22" spans="1:10" x14ac:dyDescent="0.25">
      <c r="A22" s="98" t="s">
        <v>41</v>
      </c>
      <c r="B22" s="99"/>
      <c r="C22" s="99"/>
      <c r="D22" s="99"/>
      <c r="E22" s="99"/>
      <c r="F22" s="27">
        <f>F14+F21</f>
        <v>-29738.75</v>
      </c>
      <c r="G22" s="27">
        <f t="shared" ref="G22:J22" si="4">G14+G21</f>
        <v>29064</v>
      </c>
      <c r="H22" s="27">
        <f t="shared" si="4"/>
        <v>0</v>
      </c>
      <c r="I22" s="27">
        <f t="shared" si="4"/>
        <v>0</v>
      </c>
      <c r="J22" s="27">
        <f t="shared" si="4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100" t="s">
        <v>42</v>
      </c>
      <c r="B24" s="101"/>
      <c r="C24" s="101"/>
      <c r="D24" s="101"/>
      <c r="E24" s="101"/>
      <c r="F24" s="101"/>
      <c r="G24" s="101"/>
      <c r="H24" s="101"/>
      <c r="I24" s="101"/>
      <c r="J24" s="101"/>
    </row>
    <row r="25" spans="1:10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</row>
    <row r="26" spans="1:10" ht="25.5" x14ac:dyDescent="0.25">
      <c r="A26" s="23"/>
      <c r="B26" s="24"/>
      <c r="C26" s="24"/>
      <c r="D26" s="25"/>
      <c r="E26" s="26"/>
      <c r="F26" s="3" t="s">
        <v>48</v>
      </c>
      <c r="G26" s="3" t="s">
        <v>54</v>
      </c>
      <c r="H26" s="3" t="s">
        <v>55</v>
      </c>
      <c r="I26" s="3" t="s">
        <v>56</v>
      </c>
      <c r="J26" s="3" t="s">
        <v>57</v>
      </c>
    </row>
    <row r="27" spans="1:10" ht="15" customHeight="1" x14ac:dyDescent="0.25">
      <c r="A27" s="102" t="s">
        <v>43</v>
      </c>
      <c r="B27" s="103"/>
      <c r="C27" s="103"/>
      <c r="D27" s="103"/>
      <c r="E27" s="104"/>
      <c r="F27" s="40">
        <v>675</v>
      </c>
      <c r="G27" s="40">
        <v>0</v>
      </c>
      <c r="H27" s="40">
        <v>0</v>
      </c>
      <c r="I27" s="40">
        <v>0</v>
      </c>
      <c r="J27" s="41">
        <v>0</v>
      </c>
    </row>
    <row r="28" spans="1:10" ht="15" customHeight="1" x14ac:dyDescent="0.25">
      <c r="A28" s="98" t="s">
        <v>44</v>
      </c>
      <c r="B28" s="99"/>
      <c r="C28" s="99"/>
      <c r="D28" s="99"/>
      <c r="E28" s="99"/>
      <c r="F28" s="42">
        <f>F22+F27</f>
        <v>-29063.75</v>
      </c>
      <c r="G28" s="42">
        <f t="shared" ref="G28:J28" si="5">G22+G27</f>
        <v>29064</v>
      </c>
      <c r="H28" s="42">
        <f t="shared" si="5"/>
        <v>0</v>
      </c>
      <c r="I28" s="42">
        <f t="shared" si="5"/>
        <v>0</v>
      </c>
      <c r="J28" s="43">
        <f t="shared" si="5"/>
        <v>0</v>
      </c>
    </row>
    <row r="29" spans="1:10" ht="45" customHeight="1" x14ac:dyDescent="0.25">
      <c r="A29" s="105" t="s">
        <v>45</v>
      </c>
      <c r="B29" s="106"/>
      <c r="C29" s="106"/>
      <c r="D29" s="106"/>
      <c r="E29" s="107"/>
      <c r="F29" s="42">
        <f>F14+F21+F27-F28</f>
        <v>0</v>
      </c>
      <c r="G29" s="42">
        <f t="shared" ref="G29:J29" si="6">G14+G21+G27-G28</f>
        <v>0</v>
      </c>
      <c r="H29" s="42">
        <f t="shared" si="6"/>
        <v>0</v>
      </c>
      <c r="I29" s="42">
        <f t="shared" si="6"/>
        <v>0</v>
      </c>
      <c r="J29" s="43">
        <f t="shared" si="6"/>
        <v>0</v>
      </c>
    </row>
    <row r="30" spans="1:10" ht="15.75" x14ac:dyDescent="0.25">
      <c r="A30" s="44"/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15.75" x14ac:dyDescent="0.25">
      <c r="A31" s="108" t="s">
        <v>39</v>
      </c>
      <c r="B31" s="108"/>
      <c r="C31" s="108"/>
      <c r="D31" s="108"/>
      <c r="E31" s="108"/>
      <c r="F31" s="108"/>
      <c r="G31" s="108"/>
      <c r="H31" s="108"/>
      <c r="I31" s="108"/>
      <c r="J31" s="108"/>
    </row>
    <row r="32" spans="1:10" ht="18" x14ac:dyDescent="0.25">
      <c r="A32" s="46"/>
      <c r="B32" s="47"/>
      <c r="C32" s="47"/>
      <c r="D32" s="47"/>
      <c r="E32" s="47"/>
      <c r="F32" s="47"/>
      <c r="G32" s="47"/>
      <c r="H32" s="48"/>
      <c r="I32" s="48"/>
      <c r="J32" s="48"/>
    </row>
    <row r="33" spans="1:10" ht="25.5" x14ac:dyDescent="0.25">
      <c r="A33" s="49"/>
      <c r="B33" s="50"/>
      <c r="C33" s="50"/>
      <c r="D33" s="51"/>
      <c r="E33" s="52"/>
      <c r="F33" s="53" t="s">
        <v>48</v>
      </c>
      <c r="G33" s="53" t="s">
        <v>54</v>
      </c>
      <c r="H33" s="53" t="s">
        <v>55</v>
      </c>
      <c r="I33" s="53" t="s">
        <v>56</v>
      </c>
      <c r="J33" s="53" t="s">
        <v>57</v>
      </c>
    </row>
    <row r="34" spans="1:10" x14ac:dyDescent="0.25">
      <c r="A34" s="102" t="s">
        <v>43</v>
      </c>
      <c r="B34" s="103"/>
      <c r="C34" s="103"/>
      <c r="D34" s="103"/>
      <c r="E34" s="104"/>
      <c r="F34" s="40">
        <v>0</v>
      </c>
      <c r="G34" s="40">
        <f>F37</f>
        <v>29064</v>
      </c>
      <c r="H34" s="40">
        <f>G37</f>
        <v>0</v>
      </c>
      <c r="I34" s="40">
        <f>H37</f>
        <v>0</v>
      </c>
      <c r="J34" s="41">
        <f>I37</f>
        <v>0</v>
      </c>
    </row>
    <row r="35" spans="1:10" ht="28.5" customHeight="1" x14ac:dyDescent="0.25">
      <c r="A35" s="102" t="s">
        <v>46</v>
      </c>
      <c r="B35" s="103"/>
      <c r="C35" s="103"/>
      <c r="D35" s="103"/>
      <c r="E35" s="104"/>
      <c r="F35" s="40">
        <v>675</v>
      </c>
      <c r="G35" s="40">
        <v>29064</v>
      </c>
      <c r="H35" s="40">
        <v>0</v>
      </c>
      <c r="I35" s="40">
        <v>0</v>
      </c>
      <c r="J35" s="41">
        <v>0</v>
      </c>
    </row>
    <row r="36" spans="1:10" x14ac:dyDescent="0.25">
      <c r="A36" s="102" t="s">
        <v>47</v>
      </c>
      <c r="B36" s="109"/>
      <c r="C36" s="109"/>
      <c r="D36" s="109"/>
      <c r="E36" s="110"/>
      <c r="F36" s="40">
        <v>29739</v>
      </c>
      <c r="G36" s="40">
        <v>0</v>
      </c>
      <c r="H36" s="40">
        <v>0</v>
      </c>
      <c r="I36" s="40">
        <v>0</v>
      </c>
      <c r="J36" s="41">
        <v>0</v>
      </c>
    </row>
    <row r="37" spans="1:10" ht="15" customHeight="1" x14ac:dyDescent="0.25">
      <c r="A37" s="98" t="s">
        <v>44</v>
      </c>
      <c r="B37" s="99"/>
      <c r="C37" s="99"/>
      <c r="D37" s="99"/>
      <c r="E37" s="99"/>
      <c r="F37" s="29">
        <f>F34-F35+F36</f>
        <v>29064</v>
      </c>
      <c r="G37" s="29">
        <f t="shared" ref="G37:J37" si="7">G34-G35+G36</f>
        <v>0</v>
      </c>
      <c r="H37" s="29">
        <f t="shared" si="7"/>
        <v>0</v>
      </c>
      <c r="I37" s="29">
        <f t="shared" si="7"/>
        <v>0</v>
      </c>
      <c r="J37" s="54">
        <f t="shared" si="7"/>
        <v>0</v>
      </c>
    </row>
    <row r="38" spans="1:10" ht="17.25" customHeight="1" x14ac:dyDescent="0.25"/>
    <row r="39" spans="1:10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7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workbookViewId="0">
      <selection activeCell="F24" sqref="F24:F27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10" ht="48" customHeight="1" x14ac:dyDescent="0.25">
      <c r="A1" s="100" t="s">
        <v>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100" t="s">
        <v>17</v>
      </c>
      <c r="B3" s="100"/>
      <c r="C3" s="100"/>
      <c r="D3" s="100"/>
      <c r="E3" s="100"/>
      <c r="F3" s="100"/>
      <c r="G3" s="100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8" customHeight="1" x14ac:dyDescent="0.25">
      <c r="A5" s="100" t="s">
        <v>4</v>
      </c>
      <c r="B5" s="100"/>
      <c r="C5" s="100"/>
      <c r="D5" s="100"/>
      <c r="E5" s="100"/>
      <c r="F5" s="100"/>
      <c r="G5" s="100"/>
    </row>
    <row r="6" spans="1:10" ht="18" x14ac:dyDescent="0.25">
      <c r="A6" s="4"/>
      <c r="B6" s="4"/>
      <c r="C6" s="4"/>
      <c r="D6" s="4"/>
      <c r="E6" s="4"/>
      <c r="F6" s="5"/>
      <c r="G6" s="5"/>
    </row>
    <row r="7" spans="1:10" ht="15.75" customHeight="1" x14ac:dyDescent="0.25">
      <c r="A7" s="100" t="s">
        <v>49</v>
      </c>
      <c r="B7" s="100"/>
      <c r="C7" s="100"/>
      <c r="D7" s="100"/>
      <c r="E7" s="100"/>
      <c r="F7" s="100"/>
      <c r="G7" s="100"/>
    </row>
    <row r="8" spans="1:10" ht="18" x14ac:dyDescent="0.25">
      <c r="A8" s="4"/>
      <c r="B8" s="4"/>
      <c r="C8" s="4"/>
      <c r="D8" s="4"/>
      <c r="E8" s="4"/>
      <c r="F8" s="5"/>
      <c r="G8" s="5"/>
    </row>
    <row r="9" spans="1:10" ht="25.5" x14ac:dyDescent="0.25">
      <c r="A9" s="17" t="s">
        <v>59</v>
      </c>
      <c r="B9" s="16" t="s">
        <v>3</v>
      </c>
      <c r="C9" s="16" t="s">
        <v>48</v>
      </c>
      <c r="D9" s="17" t="s">
        <v>54</v>
      </c>
      <c r="E9" s="17" t="s">
        <v>55</v>
      </c>
      <c r="F9" s="17" t="s">
        <v>58</v>
      </c>
      <c r="G9" s="17" t="s">
        <v>57</v>
      </c>
    </row>
    <row r="10" spans="1:10" x14ac:dyDescent="0.25">
      <c r="A10" s="33"/>
      <c r="B10" s="32" t="s">
        <v>61</v>
      </c>
      <c r="C10" s="59">
        <v>845548.46</v>
      </c>
      <c r="D10" s="60">
        <v>1086906</v>
      </c>
      <c r="E10" s="60">
        <v>1243750</v>
      </c>
      <c r="F10" s="60">
        <f>E10*1.1</f>
        <v>1368125</v>
      </c>
      <c r="G10" s="60">
        <f>F10*1.1</f>
        <v>1504937.5000000002</v>
      </c>
    </row>
    <row r="11" spans="1:10" ht="15.75" customHeight="1" x14ac:dyDescent="0.25">
      <c r="A11" s="11">
        <v>6</v>
      </c>
      <c r="B11" s="11" t="s">
        <v>6</v>
      </c>
      <c r="C11" s="61">
        <f>C12+C13+C14+C15</f>
        <v>845548.46</v>
      </c>
      <c r="D11" s="62">
        <f>D12+D13+D14+D15</f>
        <v>1086906</v>
      </c>
      <c r="E11" s="62">
        <f>SUM(E12:E15)</f>
        <v>1243750</v>
      </c>
      <c r="F11" s="62">
        <f>E11*1.1</f>
        <v>1368125</v>
      </c>
      <c r="G11" s="62">
        <f>F11*1.1</f>
        <v>1504937.5000000002</v>
      </c>
    </row>
    <row r="12" spans="1:10" ht="38.25" x14ac:dyDescent="0.25">
      <c r="A12" s="55">
        <v>63</v>
      </c>
      <c r="B12" s="14" t="s">
        <v>26</v>
      </c>
      <c r="C12" s="61">
        <v>140619.92000000001</v>
      </c>
      <c r="D12" s="62">
        <v>50156</v>
      </c>
      <c r="E12" s="62">
        <v>1500</v>
      </c>
      <c r="F12" s="62">
        <f t="shared" ref="F12:G15" si="0">E12*1.1</f>
        <v>1650.0000000000002</v>
      </c>
      <c r="G12" s="62">
        <f t="shared" si="0"/>
        <v>1815.0000000000005</v>
      </c>
    </row>
    <row r="13" spans="1:10" ht="57" customHeight="1" x14ac:dyDescent="0.25">
      <c r="A13" s="55">
        <v>65</v>
      </c>
      <c r="B13" s="14" t="s">
        <v>69</v>
      </c>
      <c r="C13" s="61">
        <v>0</v>
      </c>
      <c r="D13" s="62">
        <v>136000</v>
      </c>
      <c r="E13" s="62">
        <v>139000</v>
      </c>
      <c r="F13" s="62">
        <f t="shared" si="0"/>
        <v>152900</v>
      </c>
      <c r="G13" s="62">
        <f t="shared" si="0"/>
        <v>168190</v>
      </c>
    </row>
    <row r="14" spans="1:10" ht="38.25" x14ac:dyDescent="0.25">
      <c r="A14" s="56">
        <v>66</v>
      </c>
      <c r="B14" s="58" t="s">
        <v>68</v>
      </c>
      <c r="C14" s="61">
        <v>128897.2</v>
      </c>
      <c r="D14" s="62">
        <v>0</v>
      </c>
      <c r="E14" s="62">
        <v>0</v>
      </c>
      <c r="F14" s="62">
        <f t="shared" si="0"/>
        <v>0</v>
      </c>
      <c r="G14" s="62">
        <f t="shared" si="0"/>
        <v>0</v>
      </c>
    </row>
    <row r="15" spans="1:10" ht="31.5" customHeight="1" x14ac:dyDescent="0.25">
      <c r="A15" s="56">
        <v>67</v>
      </c>
      <c r="B15" s="58" t="s">
        <v>75</v>
      </c>
      <c r="C15" s="61">
        <v>576031.34</v>
      </c>
      <c r="D15" s="62">
        <v>900750</v>
      </c>
      <c r="E15" s="62">
        <v>1103250</v>
      </c>
      <c r="F15" s="62">
        <f t="shared" si="0"/>
        <v>1213575</v>
      </c>
      <c r="G15" s="62">
        <f t="shared" si="0"/>
        <v>1334932.5</v>
      </c>
    </row>
    <row r="16" spans="1:10" ht="25.5" x14ac:dyDescent="0.25">
      <c r="A16" s="13">
        <v>7</v>
      </c>
      <c r="B16" s="21" t="s">
        <v>7</v>
      </c>
      <c r="C16" s="61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ht="25.5" x14ac:dyDescent="0.25">
      <c r="A17" s="55">
        <v>72</v>
      </c>
      <c r="B17" s="22" t="s">
        <v>25</v>
      </c>
      <c r="C17" s="61">
        <v>0</v>
      </c>
      <c r="D17" s="62">
        <v>0</v>
      </c>
      <c r="E17" s="62">
        <v>0</v>
      </c>
      <c r="F17" s="62">
        <v>0</v>
      </c>
      <c r="G17" s="63">
        <v>0</v>
      </c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x14ac:dyDescent="0.25">
      <c r="A21" s="17" t="s">
        <v>5</v>
      </c>
      <c r="B21" s="16" t="s">
        <v>8</v>
      </c>
      <c r="C21" s="16" t="s">
        <v>48</v>
      </c>
      <c r="D21" s="17" t="s">
        <v>54</v>
      </c>
      <c r="E21" s="17" t="s">
        <v>55</v>
      </c>
      <c r="F21" s="17" t="s">
        <v>58</v>
      </c>
      <c r="G21" s="17" t="s">
        <v>57</v>
      </c>
    </row>
    <row r="22" spans="1:7" x14ac:dyDescent="0.25">
      <c r="A22" s="33"/>
      <c r="B22" s="32" t="s">
        <v>60</v>
      </c>
      <c r="C22" s="59">
        <v>875287.21</v>
      </c>
      <c r="D22" s="60">
        <v>1086906</v>
      </c>
      <c r="E22" s="60">
        <v>1243750</v>
      </c>
      <c r="F22" s="60">
        <f>E22*1.1</f>
        <v>1368125</v>
      </c>
      <c r="G22" s="60">
        <f>F22*1.1</f>
        <v>1504937.5000000002</v>
      </c>
    </row>
    <row r="23" spans="1:7" ht="15.75" customHeight="1" x14ac:dyDescent="0.25">
      <c r="A23" s="11">
        <v>3</v>
      </c>
      <c r="B23" s="11" t="s">
        <v>9</v>
      </c>
      <c r="C23" s="61">
        <f>C24+C25+C26</f>
        <v>872548.72</v>
      </c>
      <c r="D23" s="62">
        <v>1081306</v>
      </c>
      <c r="E23" s="62">
        <f>E24+E25+E26</f>
        <v>1238250</v>
      </c>
      <c r="F23" s="62">
        <f>E23*1.1</f>
        <v>1362075</v>
      </c>
      <c r="G23" s="62">
        <f>F23*1.1</f>
        <v>1498282.5000000002</v>
      </c>
    </row>
    <row r="24" spans="1:7" ht="15.75" customHeight="1" x14ac:dyDescent="0.25">
      <c r="A24" s="55">
        <v>31</v>
      </c>
      <c r="B24" s="14" t="s">
        <v>10</v>
      </c>
      <c r="C24" s="61">
        <v>651867.5</v>
      </c>
      <c r="D24" s="62">
        <v>784200</v>
      </c>
      <c r="E24" s="62">
        <v>990750</v>
      </c>
      <c r="F24" s="62">
        <f t="shared" ref="F24:G29" si="1">E24*1.1</f>
        <v>1089825</v>
      </c>
      <c r="G24" s="62">
        <f t="shared" si="1"/>
        <v>1198807.5</v>
      </c>
    </row>
    <row r="25" spans="1:7" x14ac:dyDescent="0.25">
      <c r="A25" s="56">
        <v>32</v>
      </c>
      <c r="B25" s="12" t="s">
        <v>20</v>
      </c>
      <c r="C25" s="61">
        <v>219251.89</v>
      </c>
      <c r="D25" s="62">
        <v>264542</v>
      </c>
      <c r="E25" s="62">
        <v>245000</v>
      </c>
      <c r="F25" s="62">
        <f t="shared" si="1"/>
        <v>269500</v>
      </c>
      <c r="G25" s="62">
        <f t="shared" si="1"/>
        <v>296450</v>
      </c>
    </row>
    <row r="26" spans="1:7" x14ac:dyDescent="0.25">
      <c r="A26" s="56">
        <v>34</v>
      </c>
      <c r="B26" s="12" t="s">
        <v>70</v>
      </c>
      <c r="C26" s="61">
        <v>1429.33</v>
      </c>
      <c r="D26" s="62">
        <v>3500</v>
      </c>
      <c r="E26" s="62">
        <v>2500</v>
      </c>
      <c r="F26" s="62">
        <f t="shared" si="1"/>
        <v>2750</v>
      </c>
      <c r="G26" s="62">
        <f t="shared" si="1"/>
        <v>3025.0000000000005</v>
      </c>
    </row>
    <row r="27" spans="1:7" x14ac:dyDescent="0.25">
      <c r="A27" s="56"/>
      <c r="B27" s="12" t="s">
        <v>76</v>
      </c>
      <c r="C27" s="61">
        <v>0</v>
      </c>
      <c r="D27" s="62">
        <v>29064</v>
      </c>
      <c r="E27" s="62">
        <v>0</v>
      </c>
      <c r="F27" s="62">
        <f t="shared" si="1"/>
        <v>0</v>
      </c>
      <c r="G27" s="62">
        <f t="shared" si="1"/>
        <v>0</v>
      </c>
    </row>
    <row r="28" spans="1:7" ht="25.5" x14ac:dyDescent="0.25">
      <c r="A28" s="13">
        <v>4</v>
      </c>
      <c r="B28" s="21" t="s">
        <v>11</v>
      </c>
      <c r="C28" s="61">
        <v>2738.49</v>
      </c>
      <c r="D28" s="62">
        <v>5600</v>
      </c>
      <c r="E28" s="62">
        <v>5500</v>
      </c>
      <c r="F28" s="62">
        <f t="shared" si="1"/>
        <v>6050.0000000000009</v>
      </c>
      <c r="G28" s="62">
        <f t="shared" si="1"/>
        <v>6655.0000000000018</v>
      </c>
    </row>
    <row r="29" spans="1:7" ht="38.25" x14ac:dyDescent="0.25">
      <c r="A29" s="55">
        <v>41</v>
      </c>
      <c r="B29" s="22" t="s">
        <v>12</v>
      </c>
      <c r="C29" s="61">
        <v>2738.49</v>
      </c>
      <c r="D29" s="62">
        <v>5600</v>
      </c>
      <c r="E29" s="62">
        <v>5500</v>
      </c>
      <c r="F29" s="62">
        <f t="shared" si="1"/>
        <v>6050.0000000000009</v>
      </c>
      <c r="G29" s="62">
        <f t="shared" si="1"/>
        <v>6655.0000000000018</v>
      </c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topLeftCell="A4" workbookViewId="0">
      <selection activeCell="D25" activeCellId="2" sqref="D21 D23 D25"/>
    </sheetView>
  </sheetViews>
  <sheetFormatPr defaultRowHeight="15" x14ac:dyDescent="0.25"/>
  <cols>
    <col min="1" max="6" width="25.28515625" customWidth="1"/>
  </cols>
  <sheetData>
    <row r="1" spans="1:10" ht="49.5" customHeight="1" x14ac:dyDescent="0.25">
      <c r="A1" s="100" t="s">
        <v>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00" t="s">
        <v>17</v>
      </c>
      <c r="B3" s="100"/>
      <c r="C3" s="100"/>
      <c r="D3" s="100"/>
      <c r="E3" s="100"/>
      <c r="F3" s="100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100" t="s">
        <v>4</v>
      </c>
      <c r="B5" s="100"/>
      <c r="C5" s="100"/>
      <c r="D5" s="100"/>
      <c r="E5" s="100"/>
      <c r="F5" s="100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100" t="s">
        <v>50</v>
      </c>
      <c r="B7" s="100"/>
      <c r="C7" s="100"/>
      <c r="D7" s="100"/>
      <c r="E7" s="100"/>
      <c r="F7" s="100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7" t="s">
        <v>66</v>
      </c>
      <c r="B9" s="16" t="s">
        <v>48</v>
      </c>
      <c r="C9" s="17" t="s">
        <v>54</v>
      </c>
      <c r="D9" s="17" t="s">
        <v>55</v>
      </c>
      <c r="E9" s="17" t="s">
        <v>56</v>
      </c>
      <c r="F9" s="17" t="s">
        <v>62</v>
      </c>
    </row>
    <row r="10" spans="1:10" x14ac:dyDescent="0.25">
      <c r="A10" s="34" t="s">
        <v>61</v>
      </c>
      <c r="B10" s="59">
        <f>B11+B13+B15</f>
        <v>845548.46</v>
      </c>
      <c r="C10" s="60">
        <v>1086906</v>
      </c>
      <c r="D10" s="60">
        <v>1243750</v>
      </c>
      <c r="E10" s="60">
        <f>D10*1.1</f>
        <v>1368125</v>
      </c>
      <c r="F10" s="60">
        <f>E10*1.1</f>
        <v>1504937.5000000002</v>
      </c>
    </row>
    <row r="11" spans="1:10" x14ac:dyDescent="0.25">
      <c r="A11" s="11" t="s">
        <v>37</v>
      </c>
      <c r="B11" s="60">
        <v>576031.34</v>
      </c>
      <c r="C11" s="60">
        <v>900750</v>
      </c>
      <c r="D11" s="60">
        <v>1103250</v>
      </c>
      <c r="E11" s="60">
        <f>D11*1.1</f>
        <v>1213575</v>
      </c>
      <c r="F11" s="60">
        <f>E11*1.1</f>
        <v>1334932.5</v>
      </c>
    </row>
    <row r="12" spans="1:10" x14ac:dyDescent="0.25">
      <c r="A12" s="64" t="s">
        <v>71</v>
      </c>
      <c r="B12" s="62">
        <v>576031.34</v>
      </c>
      <c r="C12" s="62">
        <v>900750</v>
      </c>
      <c r="D12" s="62">
        <v>1103250</v>
      </c>
      <c r="E12" s="62">
        <f>D12*1.1</f>
        <v>1213575</v>
      </c>
      <c r="F12" s="94">
        <f t="shared" ref="F12:F17" si="0">E12*1.1</f>
        <v>1334932.5</v>
      </c>
    </row>
    <row r="13" spans="1:10" x14ac:dyDescent="0.25">
      <c r="A13" s="11" t="s">
        <v>38</v>
      </c>
      <c r="B13" s="67">
        <v>128897.2</v>
      </c>
      <c r="C13" s="66">
        <v>136000</v>
      </c>
      <c r="D13" s="66">
        <v>139000</v>
      </c>
      <c r="E13" s="66">
        <f>D13*1.1</f>
        <v>152900</v>
      </c>
      <c r="F13" s="60">
        <f t="shared" si="0"/>
        <v>168190</v>
      </c>
    </row>
    <row r="14" spans="1:10" x14ac:dyDescent="0.25">
      <c r="A14" s="65" t="s">
        <v>72</v>
      </c>
      <c r="B14" s="61">
        <v>128897.2</v>
      </c>
      <c r="C14" s="62">
        <v>136000</v>
      </c>
      <c r="D14" s="62">
        <v>139000</v>
      </c>
      <c r="E14" s="62">
        <f>D14*1.1</f>
        <v>152900</v>
      </c>
      <c r="F14" s="94">
        <f t="shared" si="0"/>
        <v>168190</v>
      </c>
    </row>
    <row r="15" spans="1:10" x14ac:dyDescent="0.25">
      <c r="A15" s="11" t="s">
        <v>36</v>
      </c>
      <c r="B15" s="66">
        <f>B16+B17</f>
        <v>140619.91999999998</v>
      </c>
      <c r="C15" s="66">
        <v>50156</v>
      </c>
      <c r="D15" s="66">
        <v>1500</v>
      </c>
      <c r="E15" s="66">
        <f>D15*1.1</f>
        <v>1650.0000000000002</v>
      </c>
      <c r="F15" s="60">
        <f t="shared" si="0"/>
        <v>1815.0000000000005</v>
      </c>
    </row>
    <row r="16" spans="1:10" x14ac:dyDescent="0.25">
      <c r="A16" s="65" t="s">
        <v>73</v>
      </c>
      <c r="B16" s="62">
        <v>950.4</v>
      </c>
      <c r="C16" s="62">
        <v>1500</v>
      </c>
      <c r="D16" s="62">
        <v>1500</v>
      </c>
      <c r="E16" s="62">
        <f>D16*1.1</f>
        <v>1650.0000000000002</v>
      </c>
      <c r="F16" s="94">
        <f t="shared" si="0"/>
        <v>1815.0000000000005</v>
      </c>
    </row>
    <row r="17" spans="1:6" ht="25.5" x14ac:dyDescent="0.25">
      <c r="A17" s="65" t="s">
        <v>74</v>
      </c>
      <c r="B17" s="62">
        <v>139669.51999999999</v>
      </c>
      <c r="C17" s="62">
        <v>48656</v>
      </c>
      <c r="D17" s="62">
        <v>0</v>
      </c>
      <c r="E17" s="62">
        <v>0</v>
      </c>
      <c r="F17" s="94">
        <f t="shared" si="0"/>
        <v>0</v>
      </c>
    </row>
    <row r="18" spans="1:6" ht="18" x14ac:dyDescent="0.25">
      <c r="A18" s="4"/>
      <c r="B18" s="4"/>
      <c r="C18" s="4"/>
      <c r="D18" s="4"/>
      <c r="E18" s="5"/>
      <c r="F18" s="5"/>
    </row>
    <row r="19" spans="1:6" ht="25.5" x14ac:dyDescent="0.25">
      <c r="A19" s="17" t="s">
        <v>66</v>
      </c>
      <c r="B19" s="16" t="s">
        <v>48</v>
      </c>
      <c r="C19" s="17" t="s">
        <v>54</v>
      </c>
      <c r="D19" s="17" t="s">
        <v>55</v>
      </c>
      <c r="E19" s="17" t="s">
        <v>56</v>
      </c>
      <c r="F19" s="17" t="s">
        <v>62</v>
      </c>
    </row>
    <row r="20" spans="1:6" x14ac:dyDescent="0.25">
      <c r="A20" s="34" t="s">
        <v>60</v>
      </c>
      <c r="B20" s="59">
        <v>875287.21</v>
      </c>
      <c r="C20" s="60">
        <v>1086906</v>
      </c>
      <c r="D20" s="60">
        <v>1243750</v>
      </c>
      <c r="E20" s="60">
        <f>D20*1.1</f>
        <v>1368125</v>
      </c>
      <c r="F20" s="60">
        <f>E20*1.1</f>
        <v>1504937.5000000002</v>
      </c>
    </row>
    <row r="21" spans="1:6" ht="15.75" customHeight="1" x14ac:dyDescent="0.25">
      <c r="A21" s="11" t="s">
        <v>37</v>
      </c>
      <c r="B21" s="60">
        <f>B22</f>
        <v>576031.34</v>
      </c>
      <c r="C21" s="60">
        <v>900750</v>
      </c>
      <c r="D21" s="66">
        <v>1103250</v>
      </c>
      <c r="E21" s="60">
        <f t="shared" ref="E21:F29" si="1">D21*1.1</f>
        <v>1213575</v>
      </c>
      <c r="F21" s="60">
        <f t="shared" si="1"/>
        <v>1334932.5</v>
      </c>
    </row>
    <row r="22" spans="1:6" x14ac:dyDescent="0.25">
      <c r="A22" s="64" t="s">
        <v>71</v>
      </c>
      <c r="B22" s="62">
        <v>576031.34</v>
      </c>
      <c r="C22" s="62">
        <v>900750</v>
      </c>
      <c r="D22" s="62">
        <v>1103250</v>
      </c>
      <c r="E22" s="94">
        <f t="shared" si="1"/>
        <v>1213575</v>
      </c>
      <c r="F22" s="94">
        <f t="shared" si="1"/>
        <v>1334932.5</v>
      </c>
    </row>
    <row r="23" spans="1:6" x14ac:dyDescent="0.25">
      <c r="A23" s="11" t="s">
        <v>38</v>
      </c>
      <c r="B23" s="67">
        <f>B24</f>
        <v>110215.64</v>
      </c>
      <c r="C23" s="66">
        <v>136000</v>
      </c>
      <c r="D23" s="66">
        <v>139000</v>
      </c>
      <c r="E23" s="60">
        <f t="shared" si="1"/>
        <v>152900</v>
      </c>
      <c r="F23" s="60">
        <f t="shared" si="1"/>
        <v>168190</v>
      </c>
    </row>
    <row r="24" spans="1:6" x14ac:dyDescent="0.25">
      <c r="A24" s="65" t="s">
        <v>72</v>
      </c>
      <c r="B24" s="61">
        <v>110215.64</v>
      </c>
      <c r="C24" s="62">
        <v>136000</v>
      </c>
      <c r="D24" s="62">
        <v>139000</v>
      </c>
      <c r="E24" s="94">
        <f t="shared" si="1"/>
        <v>152900</v>
      </c>
      <c r="F24" s="94">
        <f t="shared" si="1"/>
        <v>168190</v>
      </c>
    </row>
    <row r="25" spans="1:6" x14ac:dyDescent="0.25">
      <c r="A25" s="11" t="s">
        <v>36</v>
      </c>
      <c r="B25" s="66">
        <f>B26+B27</f>
        <v>188365.22999999998</v>
      </c>
      <c r="C25" s="66">
        <f>C26+C27+C28</f>
        <v>50156</v>
      </c>
      <c r="D25" s="66">
        <v>1500</v>
      </c>
      <c r="E25" s="60">
        <f t="shared" si="1"/>
        <v>1650.0000000000002</v>
      </c>
      <c r="F25" s="60">
        <f t="shared" si="1"/>
        <v>1815.0000000000005</v>
      </c>
    </row>
    <row r="26" spans="1:6" x14ac:dyDescent="0.25">
      <c r="A26" s="65" t="s">
        <v>73</v>
      </c>
      <c r="B26" s="62">
        <v>950.4</v>
      </c>
      <c r="C26" s="62">
        <v>1500</v>
      </c>
      <c r="D26" s="62">
        <v>1500</v>
      </c>
      <c r="E26" s="94">
        <f t="shared" si="1"/>
        <v>1650.0000000000002</v>
      </c>
      <c r="F26" s="94">
        <f t="shared" si="1"/>
        <v>1815.0000000000005</v>
      </c>
    </row>
    <row r="27" spans="1:6" ht="25.5" x14ac:dyDescent="0.25">
      <c r="A27" s="65" t="s">
        <v>74</v>
      </c>
      <c r="B27" s="62">
        <v>187414.83</v>
      </c>
      <c r="C27" s="62">
        <v>19592</v>
      </c>
      <c r="D27" s="62">
        <v>0</v>
      </c>
      <c r="E27" s="94">
        <f t="shared" si="1"/>
        <v>0</v>
      </c>
      <c r="F27" s="94">
        <f t="shared" si="1"/>
        <v>0</v>
      </c>
    </row>
    <row r="28" spans="1:6" x14ac:dyDescent="0.25">
      <c r="A28" s="65" t="s">
        <v>78</v>
      </c>
      <c r="B28" s="62"/>
      <c r="C28" s="62">
        <v>29064</v>
      </c>
      <c r="D28" s="62">
        <v>0</v>
      </c>
      <c r="E28" s="94">
        <f t="shared" si="1"/>
        <v>0</v>
      </c>
      <c r="F28" s="94">
        <f t="shared" si="1"/>
        <v>0</v>
      </c>
    </row>
    <row r="29" spans="1:6" x14ac:dyDescent="0.25">
      <c r="A29" s="69" t="s">
        <v>77</v>
      </c>
      <c r="B29" s="66">
        <v>675</v>
      </c>
      <c r="C29" s="66">
        <v>0</v>
      </c>
      <c r="D29" s="66">
        <v>0</v>
      </c>
      <c r="E29" s="60">
        <f t="shared" si="1"/>
        <v>0</v>
      </c>
      <c r="F29" s="60">
        <f t="shared" si="1"/>
        <v>0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2"/>
  <sheetViews>
    <sheetView workbookViewId="0">
      <selection activeCell="D13" sqref="D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51.75" customHeight="1" x14ac:dyDescent="0.25">
      <c r="A1" s="100" t="s">
        <v>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00" t="s">
        <v>17</v>
      </c>
      <c r="B3" s="100"/>
      <c r="C3" s="100"/>
      <c r="D3" s="100"/>
      <c r="E3" s="113"/>
      <c r="F3" s="113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00" t="s">
        <v>4</v>
      </c>
      <c r="B5" s="101"/>
      <c r="C5" s="101"/>
      <c r="D5" s="101"/>
      <c r="E5" s="101"/>
      <c r="F5" s="101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00" t="s">
        <v>13</v>
      </c>
      <c r="B7" s="118"/>
      <c r="C7" s="118"/>
      <c r="D7" s="118"/>
      <c r="E7" s="118"/>
      <c r="F7" s="118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7" t="s">
        <v>66</v>
      </c>
      <c r="B9" s="16" t="s">
        <v>48</v>
      </c>
      <c r="C9" s="17" t="s">
        <v>54</v>
      </c>
      <c r="D9" s="17" t="s">
        <v>55</v>
      </c>
      <c r="E9" s="17" t="s">
        <v>56</v>
      </c>
      <c r="F9" s="17" t="s">
        <v>62</v>
      </c>
    </row>
    <row r="10" spans="1:10" ht="15.75" customHeight="1" x14ac:dyDescent="0.25">
      <c r="A10" s="11" t="s">
        <v>60</v>
      </c>
      <c r="B10" s="8">
        <v>875287.21</v>
      </c>
      <c r="C10" s="9">
        <v>1086906</v>
      </c>
      <c r="D10" s="9">
        <v>1243750</v>
      </c>
      <c r="E10" s="9">
        <f>D10*1.1</f>
        <v>1368125</v>
      </c>
      <c r="F10" s="9">
        <f>E10*1.1</f>
        <v>1504937.5000000002</v>
      </c>
    </row>
    <row r="11" spans="1:10" ht="15.75" customHeight="1" x14ac:dyDescent="0.25">
      <c r="A11" s="11">
        <v>911</v>
      </c>
      <c r="B11" s="8"/>
      <c r="C11" s="9"/>
      <c r="D11" s="9"/>
      <c r="E11" s="9"/>
      <c r="F11" s="9"/>
    </row>
    <row r="12" spans="1:10" x14ac:dyDescent="0.25">
      <c r="A12" s="15" t="s">
        <v>79</v>
      </c>
      <c r="B12" s="8">
        <v>875287.21</v>
      </c>
      <c r="C12" s="9">
        <v>1086906</v>
      </c>
      <c r="D12" s="9">
        <v>1243750</v>
      </c>
      <c r="E12" s="9">
        <f>D12*1.1</f>
        <v>1368125</v>
      </c>
      <c r="F12" s="9">
        <f>E12*1.1</f>
        <v>1504937.5000000002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sqref="A1:J1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10" ht="50.25" customHeight="1" x14ac:dyDescent="0.25">
      <c r="A1" s="100" t="s">
        <v>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100" t="s">
        <v>17</v>
      </c>
      <c r="B3" s="100"/>
      <c r="C3" s="100"/>
      <c r="D3" s="100"/>
      <c r="E3" s="100"/>
      <c r="F3" s="100"/>
      <c r="G3" s="100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8" customHeight="1" x14ac:dyDescent="0.25">
      <c r="A5" s="100" t="s">
        <v>51</v>
      </c>
      <c r="B5" s="100"/>
      <c r="C5" s="100"/>
      <c r="D5" s="100"/>
      <c r="E5" s="100"/>
      <c r="F5" s="100"/>
      <c r="G5" s="100"/>
    </row>
    <row r="6" spans="1:10" ht="18" customHeight="1" x14ac:dyDescent="0.25">
      <c r="A6" s="36"/>
      <c r="B6" s="36"/>
      <c r="C6" s="36"/>
      <c r="D6" s="36"/>
      <c r="E6" s="36"/>
      <c r="F6" s="36"/>
      <c r="G6" s="36"/>
    </row>
    <row r="7" spans="1:10" ht="18" customHeight="1" x14ac:dyDescent="0.25">
      <c r="A7" s="100" t="s">
        <v>52</v>
      </c>
      <c r="B7" s="100"/>
      <c r="C7" s="100"/>
      <c r="D7" s="100"/>
      <c r="E7" s="100"/>
      <c r="F7" s="100"/>
      <c r="G7" s="100"/>
    </row>
    <row r="8" spans="1:10" ht="18" x14ac:dyDescent="0.25">
      <c r="A8" s="4"/>
      <c r="B8" s="4"/>
      <c r="C8" s="4"/>
      <c r="D8" s="4"/>
      <c r="E8" s="4"/>
      <c r="F8" s="5"/>
      <c r="G8" s="5"/>
    </row>
    <row r="9" spans="1:10" ht="25.5" x14ac:dyDescent="0.25">
      <c r="A9" s="17" t="s">
        <v>59</v>
      </c>
      <c r="B9" s="16" t="s">
        <v>28</v>
      </c>
      <c r="C9" s="16" t="s">
        <v>48</v>
      </c>
      <c r="D9" s="17" t="s">
        <v>54</v>
      </c>
      <c r="E9" s="17" t="s">
        <v>55</v>
      </c>
      <c r="F9" s="17" t="s">
        <v>56</v>
      </c>
      <c r="G9" s="17" t="s">
        <v>62</v>
      </c>
    </row>
    <row r="10" spans="1:10" ht="25.5" x14ac:dyDescent="0.25">
      <c r="A10" s="11">
        <v>8</v>
      </c>
      <c r="B10" s="11" t="s">
        <v>14</v>
      </c>
      <c r="C10" s="8"/>
      <c r="D10" s="9"/>
      <c r="E10" s="9"/>
      <c r="F10" s="9"/>
      <c r="G10" s="9"/>
    </row>
    <row r="11" spans="1:10" x14ac:dyDescent="0.25">
      <c r="A11" s="55">
        <v>84</v>
      </c>
      <c r="B11" s="14" t="s">
        <v>21</v>
      </c>
      <c r="C11" s="8"/>
      <c r="D11" s="9"/>
      <c r="E11" s="9"/>
      <c r="F11" s="9"/>
      <c r="G11" s="9"/>
    </row>
    <row r="12" spans="1:10" x14ac:dyDescent="0.25">
      <c r="A12" s="53" t="s">
        <v>27</v>
      </c>
      <c r="B12" s="35"/>
      <c r="C12" s="8"/>
      <c r="D12" s="9"/>
      <c r="E12" s="9"/>
      <c r="F12" s="9"/>
      <c r="G12" s="9"/>
    </row>
    <row r="13" spans="1:10" ht="25.5" x14ac:dyDescent="0.25">
      <c r="A13" s="13">
        <v>5</v>
      </c>
      <c r="B13" s="21" t="s">
        <v>15</v>
      </c>
      <c r="C13" s="8"/>
      <c r="D13" s="9"/>
      <c r="E13" s="9"/>
      <c r="F13" s="9"/>
      <c r="G13" s="9"/>
    </row>
    <row r="14" spans="1:10" ht="25.5" x14ac:dyDescent="0.25">
      <c r="A14" s="55">
        <v>54</v>
      </c>
      <c r="B14" s="22" t="s">
        <v>22</v>
      </c>
      <c r="C14" s="8"/>
      <c r="D14" s="9"/>
      <c r="E14" s="9"/>
      <c r="F14" s="9"/>
      <c r="G14" s="10"/>
    </row>
    <row r="15" spans="1:10" x14ac:dyDescent="0.25">
      <c r="A15" s="53" t="s">
        <v>27</v>
      </c>
      <c r="B15" s="35"/>
      <c r="C15" s="8"/>
      <c r="D15" s="9"/>
      <c r="E15" s="9"/>
      <c r="F15" s="9"/>
      <c r="G15" s="9"/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5"/>
  <sheetViews>
    <sheetView workbookViewId="0">
      <selection activeCell="D21" activeCellId="2" sqref="D18 D19 D21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10" ht="49.5" customHeight="1" x14ac:dyDescent="0.25">
      <c r="A1" s="100" t="s">
        <v>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00" t="s">
        <v>17</v>
      </c>
      <c r="B3" s="100"/>
      <c r="C3" s="100"/>
      <c r="D3" s="100"/>
      <c r="E3" s="100"/>
      <c r="F3" s="100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00" t="s">
        <v>53</v>
      </c>
      <c r="B5" s="100"/>
      <c r="C5" s="100"/>
      <c r="D5" s="100"/>
      <c r="E5" s="100"/>
      <c r="F5" s="100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6" t="s">
        <v>66</v>
      </c>
      <c r="B7" s="16" t="s">
        <v>48</v>
      </c>
      <c r="C7" s="17" t="s">
        <v>54</v>
      </c>
      <c r="D7" s="17" t="s">
        <v>55</v>
      </c>
      <c r="E7" s="17" t="s">
        <v>56</v>
      </c>
      <c r="F7" s="17" t="s">
        <v>57</v>
      </c>
    </row>
    <row r="8" spans="1:10" x14ac:dyDescent="0.25">
      <c r="A8" s="11" t="s">
        <v>63</v>
      </c>
      <c r="B8" s="72">
        <f>B9+B11+B13</f>
        <v>845548.46</v>
      </c>
      <c r="C8" s="73">
        <v>1086905.67</v>
      </c>
      <c r="D8" s="93">
        <v>1243750</v>
      </c>
      <c r="E8" s="93">
        <f>D8*1.1</f>
        <v>1368125</v>
      </c>
      <c r="F8" s="93">
        <f>E8*1.1</f>
        <v>1504937.5000000002</v>
      </c>
    </row>
    <row r="9" spans="1:10" x14ac:dyDescent="0.25">
      <c r="A9" s="11" t="s">
        <v>37</v>
      </c>
      <c r="B9" s="72">
        <v>576031.34</v>
      </c>
      <c r="C9" s="73">
        <v>900750</v>
      </c>
      <c r="D9" s="93">
        <v>1103250</v>
      </c>
      <c r="E9" s="93">
        <f t="shared" ref="E9:F25" si="0">D9*1.1</f>
        <v>1213575</v>
      </c>
      <c r="F9" s="93">
        <f t="shared" si="0"/>
        <v>1334932.5</v>
      </c>
    </row>
    <row r="10" spans="1:10" x14ac:dyDescent="0.25">
      <c r="A10" s="64" t="s">
        <v>71</v>
      </c>
      <c r="B10" s="61">
        <v>576031.34</v>
      </c>
      <c r="C10" s="71">
        <v>900750</v>
      </c>
      <c r="D10" s="62">
        <v>1103250</v>
      </c>
      <c r="E10" s="62">
        <f t="shared" si="0"/>
        <v>1213575</v>
      </c>
      <c r="F10" s="62">
        <f t="shared" si="0"/>
        <v>1334932.5</v>
      </c>
    </row>
    <row r="11" spans="1:10" x14ac:dyDescent="0.25">
      <c r="A11" s="11" t="s">
        <v>38</v>
      </c>
      <c r="B11" s="72">
        <v>128897.2</v>
      </c>
      <c r="C11" s="73">
        <v>136000</v>
      </c>
      <c r="D11" s="93">
        <v>139000</v>
      </c>
      <c r="E11" s="93">
        <f t="shared" si="0"/>
        <v>152900</v>
      </c>
      <c r="F11" s="93">
        <f t="shared" si="0"/>
        <v>168190</v>
      </c>
    </row>
    <row r="12" spans="1:10" x14ac:dyDescent="0.25">
      <c r="A12" s="65" t="s">
        <v>72</v>
      </c>
      <c r="B12" s="61">
        <v>128897.2</v>
      </c>
      <c r="C12" s="71">
        <v>136000</v>
      </c>
      <c r="D12" s="62">
        <v>139000</v>
      </c>
      <c r="E12" s="62">
        <f t="shared" si="0"/>
        <v>152900</v>
      </c>
      <c r="F12" s="62">
        <f t="shared" si="0"/>
        <v>168190</v>
      </c>
    </row>
    <row r="13" spans="1:10" x14ac:dyDescent="0.25">
      <c r="A13" s="11" t="s">
        <v>36</v>
      </c>
      <c r="B13" s="72">
        <f>B14+B15</f>
        <v>140619.91999999998</v>
      </c>
      <c r="C13" s="73">
        <f>C14+C15</f>
        <v>50155.67</v>
      </c>
      <c r="D13" s="93">
        <v>1500</v>
      </c>
      <c r="E13" s="93">
        <f t="shared" si="0"/>
        <v>1650.0000000000002</v>
      </c>
      <c r="F13" s="93">
        <f t="shared" si="0"/>
        <v>1815.0000000000005</v>
      </c>
    </row>
    <row r="14" spans="1:10" x14ac:dyDescent="0.25">
      <c r="A14" s="65" t="s">
        <v>73</v>
      </c>
      <c r="B14" s="61">
        <v>950.4</v>
      </c>
      <c r="C14" s="71">
        <v>1500</v>
      </c>
      <c r="D14" s="62">
        <v>1500</v>
      </c>
      <c r="E14" s="62">
        <f t="shared" si="0"/>
        <v>1650.0000000000002</v>
      </c>
      <c r="F14" s="62">
        <f t="shared" si="0"/>
        <v>1815.0000000000005</v>
      </c>
    </row>
    <row r="15" spans="1:10" ht="25.5" x14ac:dyDescent="0.25">
      <c r="A15" s="65" t="s">
        <v>74</v>
      </c>
      <c r="B15" s="61">
        <v>139669.51999999999</v>
      </c>
      <c r="C15" s="71">
        <v>48655.67</v>
      </c>
      <c r="D15" s="62">
        <v>0</v>
      </c>
      <c r="E15" s="62">
        <f t="shared" si="0"/>
        <v>0</v>
      </c>
      <c r="F15" s="62">
        <f t="shared" si="0"/>
        <v>0</v>
      </c>
    </row>
    <row r="16" spans="1:10" x14ac:dyDescent="0.25">
      <c r="A16" s="11" t="s">
        <v>64</v>
      </c>
      <c r="B16" s="72">
        <f>B17+B19+B21+B25</f>
        <v>875287.21</v>
      </c>
      <c r="C16" s="73">
        <v>1086905.67</v>
      </c>
      <c r="D16" s="93">
        <v>1243750</v>
      </c>
      <c r="E16" s="93">
        <f t="shared" si="0"/>
        <v>1368125</v>
      </c>
      <c r="F16" s="93">
        <f t="shared" si="0"/>
        <v>1504937.5000000002</v>
      </c>
    </row>
    <row r="17" spans="1:6" x14ac:dyDescent="0.25">
      <c r="A17" s="11" t="s">
        <v>37</v>
      </c>
      <c r="B17" s="74">
        <v>576031.34</v>
      </c>
      <c r="C17" s="73">
        <v>900750</v>
      </c>
      <c r="D17" s="73">
        <v>1103250</v>
      </c>
      <c r="E17" s="93">
        <f t="shared" si="0"/>
        <v>1213575</v>
      </c>
      <c r="F17" s="93">
        <f t="shared" si="0"/>
        <v>1334932.5</v>
      </c>
    </row>
    <row r="18" spans="1:6" x14ac:dyDescent="0.25">
      <c r="A18" s="64" t="s">
        <v>71</v>
      </c>
      <c r="B18" s="71">
        <v>576031.34</v>
      </c>
      <c r="C18" s="71">
        <v>900750</v>
      </c>
      <c r="D18" s="71">
        <v>1103250</v>
      </c>
      <c r="E18" s="62">
        <f t="shared" si="0"/>
        <v>1213575</v>
      </c>
      <c r="F18" s="62">
        <f t="shared" si="0"/>
        <v>1334932.5</v>
      </c>
    </row>
    <row r="19" spans="1:6" x14ac:dyDescent="0.25">
      <c r="A19" s="11" t="s">
        <v>38</v>
      </c>
      <c r="B19" s="73">
        <f>B20</f>
        <v>110215.64</v>
      </c>
      <c r="C19" s="73">
        <v>136000</v>
      </c>
      <c r="D19" s="73">
        <v>139000</v>
      </c>
      <c r="E19" s="93">
        <f t="shared" si="0"/>
        <v>152900</v>
      </c>
      <c r="F19" s="93">
        <f t="shared" si="0"/>
        <v>168190</v>
      </c>
    </row>
    <row r="20" spans="1:6" x14ac:dyDescent="0.25">
      <c r="A20" s="65" t="s">
        <v>72</v>
      </c>
      <c r="B20" s="71">
        <v>110215.64</v>
      </c>
      <c r="C20" s="71">
        <v>136000</v>
      </c>
      <c r="D20" s="71">
        <v>139000</v>
      </c>
      <c r="E20" s="62">
        <f t="shared" si="0"/>
        <v>152900</v>
      </c>
      <c r="F20" s="62">
        <f t="shared" si="0"/>
        <v>168190</v>
      </c>
    </row>
    <row r="21" spans="1:6" x14ac:dyDescent="0.25">
      <c r="A21" s="70" t="s">
        <v>36</v>
      </c>
      <c r="B21" s="73">
        <v>188365.23</v>
      </c>
      <c r="C21" s="93">
        <f>C22+C23+C24</f>
        <v>50156</v>
      </c>
      <c r="D21" s="73">
        <v>1500</v>
      </c>
      <c r="E21" s="93">
        <f t="shared" si="0"/>
        <v>1650.0000000000002</v>
      </c>
      <c r="F21" s="93">
        <f t="shared" si="0"/>
        <v>1815.0000000000005</v>
      </c>
    </row>
    <row r="22" spans="1:6" x14ac:dyDescent="0.25">
      <c r="A22" s="14" t="s">
        <v>80</v>
      </c>
      <c r="B22" s="71">
        <v>950.4</v>
      </c>
      <c r="C22" s="71">
        <v>1500</v>
      </c>
      <c r="D22" s="71">
        <v>1500</v>
      </c>
      <c r="E22" s="62">
        <f t="shared" si="0"/>
        <v>1650.0000000000002</v>
      </c>
      <c r="F22" s="62">
        <f t="shared" si="0"/>
        <v>1815.0000000000005</v>
      </c>
    </row>
    <row r="23" spans="1:6" ht="25.5" x14ac:dyDescent="0.25">
      <c r="A23" s="14" t="s">
        <v>81</v>
      </c>
      <c r="B23" s="71">
        <v>187414.83</v>
      </c>
      <c r="C23" s="71">
        <v>19592</v>
      </c>
      <c r="D23" s="71">
        <v>0</v>
      </c>
      <c r="E23" s="62">
        <f t="shared" si="0"/>
        <v>0</v>
      </c>
      <c r="F23" s="62">
        <f t="shared" si="0"/>
        <v>0</v>
      </c>
    </row>
    <row r="24" spans="1:6" x14ac:dyDescent="0.25">
      <c r="A24" s="65" t="s">
        <v>78</v>
      </c>
      <c r="B24" s="71"/>
      <c r="C24" s="71">
        <v>29064</v>
      </c>
      <c r="D24" s="71">
        <v>0</v>
      </c>
      <c r="E24" s="62">
        <f t="shared" si="0"/>
        <v>0</v>
      </c>
      <c r="F24" s="62">
        <f t="shared" si="0"/>
        <v>0</v>
      </c>
    </row>
    <row r="25" spans="1:6" x14ac:dyDescent="0.25">
      <c r="A25" s="69" t="s">
        <v>77</v>
      </c>
      <c r="B25" s="74">
        <v>675</v>
      </c>
      <c r="C25" s="73">
        <v>0</v>
      </c>
      <c r="D25" s="73">
        <v>0</v>
      </c>
      <c r="E25" s="93">
        <f t="shared" si="0"/>
        <v>0</v>
      </c>
      <c r="F25" s="93">
        <f t="shared" si="0"/>
        <v>0</v>
      </c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01"/>
  <sheetViews>
    <sheetView tabSelected="1" workbookViewId="0">
      <selection activeCell="M50" sqref="M5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140625" customWidth="1"/>
    <col min="4" max="4" width="53.140625" bestFit="1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10" ht="46.5" customHeight="1" x14ac:dyDescent="0.25">
      <c r="A1" s="100" t="s">
        <v>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00" t="s">
        <v>16</v>
      </c>
      <c r="B3" s="101"/>
      <c r="C3" s="101"/>
      <c r="D3" s="101"/>
      <c r="E3" s="101"/>
      <c r="F3" s="101"/>
      <c r="G3" s="101"/>
      <c r="H3" s="101"/>
      <c r="I3" s="101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23" t="s">
        <v>18</v>
      </c>
      <c r="B5" s="124"/>
      <c r="C5" s="125"/>
      <c r="D5" s="16" t="s">
        <v>19</v>
      </c>
      <c r="E5" s="16" t="s">
        <v>48</v>
      </c>
      <c r="F5" s="17" t="s">
        <v>54</v>
      </c>
      <c r="G5" s="17" t="s">
        <v>65</v>
      </c>
      <c r="H5" s="17" t="s">
        <v>56</v>
      </c>
      <c r="I5" s="17" t="s">
        <v>62</v>
      </c>
    </row>
    <row r="6" spans="1:10" ht="15" customHeight="1" x14ac:dyDescent="0.25">
      <c r="A6" s="126"/>
      <c r="B6" s="126"/>
      <c r="C6" s="126"/>
      <c r="D6" s="75" t="s">
        <v>82</v>
      </c>
      <c r="E6" s="82">
        <f>E7+E11</f>
        <v>845548.46000000008</v>
      </c>
      <c r="F6" s="82">
        <v>1086905.67</v>
      </c>
      <c r="G6" s="82">
        <v>1243750</v>
      </c>
      <c r="H6" s="82">
        <f>G6*1.1</f>
        <v>1368125</v>
      </c>
      <c r="I6" s="82">
        <f>H6*1.1</f>
        <v>1504937.5000000002</v>
      </c>
    </row>
    <row r="7" spans="1:10" ht="15" customHeight="1" x14ac:dyDescent="0.25">
      <c r="A7" s="126" t="s">
        <v>83</v>
      </c>
      <c r="B7" s="126"/>
      <c r="C7" s="126"/>
      <c r="D7" s="75" t="s">
        <v>84</v>
      </c>
      <c r="E7" s="82">
        <f>E8+E9+E10</f>
        <v>576031.34000000008</v>
      </c>
      <c r="F7" s="82">
        <v>900750</v>
      </c>
      <c r="G7" s="82">
        <v>1103250</v>
      </c>
      <c r="H7" s="82">
        <f t="shared" ref="H7:I70" si="0">G7*1.1</f>
        <v>1213575</v>
      </c>
      <c r="I7" s="82">
        <f t="shared" si="0"/>
        <v>1334932.5</v>
      </c>
    </row>
    <row r="8" spans="1:10" s="57" customFormat="1" ht="15.75" customHeight="1" x14ac:dyDescent="0.25">
      <c r="A8" s="119" t="s">
        <v>85</v>
      </c>
      <c r="B8" s="119"/>
      <c r="C8" s="119"/>
      <c r="D8" s="76" t="s">
        <v>86</v>
      </c>
      <c r="E8" s="83">
        <v>356868.59</v>
      </c>
      <c r="F8" s="83">
        <v>420200</v>
      </c>
      <c r="G8" s="83">
        <v>522182.5</v>
      </c>
      <c r="H8" s="84">
        <f t="shared" si="0"/>
        <v>574400.75</v>
      </c>
      <c r="I8" s="84">
        <f t="shared" si="0"/>
        <v>631840.82500000007</v>
      </c>
    </row>
    <row r="9" spans="1:10" s="57" customFormat="1" ht="15" customHeight="1" x14ac:dyDescent="0.25">
      <c r="A9" s="119" t="s">
        <v>87</v>
      </c>
      <c r="B9" s="119"/>
      <c r="C9" s="119"/>
      <c r="D9" s="76" t="s">
        <v>88</v>
      </c>
      <c r="E9" s="83">
        <v>195862.75</v>
      </c>
      <c r="F9" s="83">
        <v>387550</v>
      </c>
      <c r="G9" s="83">
        <v>430267.5</v>
      </c>
      <c r="H9" s="84">
        <f t="shared" si="0"/>
        <v>473294.25000000006</v>
      </c>
      <c r="I9" s="84">
        <f t="shared" si="0"/>
        <v>520623.6750000001</v>
      </c>
    </row>
    <row r="10" spans="1:10" ht="15" customHeight="1" x14ac:dyDescent="0.25">
      <c r="A10" s="119" t="s">
        <v>89</v>
      </c>
      <c r="B10" s="119"/>
      <c r="C10" s="119"/>
      <c r="D10" s="76" t="s">
        <v>90</v>
      </c>
      <c r="E10" s="84">
        <v>23300</v>
      </c>
      <c r="F10" s="84">
        <v>93000</v>
      </c>
      <c r="G10" s="84">
        <v>150800</v>
      </c>
      <c r="H10" s="84">
        <f t="shared" si="0"/>
        <v>165880</v>
      </c>
      <c r="I10" s="84">
        <f t="shared" si="0"/>
        <v>182468.00000000003</v>
      </c>
    </row>
    <row r="11" spans="1:10" ht="15" customHeight="1" x14ac:dyDescent="0.25">
      <c r="A11" s="121" t="s">
        <v>91</v>
      </c>
      <c r="B11" s="121"/>
      <c r="C11" s="121"/>
      <c r="D11" s="77" t="s">
        <v>92</v>
      </c>
      <c r="E11" s="9">
        <f>E13+E15</f>
        <v>269517.12</v>
      </c>
      <c r="F11" s="9">
        <v>186155.66999999998</v>
      </c>
      <c r="G11" s="9">
        <v>140500</v>
      </c>
      <c r="H11" s="9">
        <f t="shared" si="0"/>
        <v>154550</v>
      </c>
      <c r="I11" s="9">
        <f t="shared" si="0"/>
        <v>170005</v>
      </c>
    </row>
    <row r="12" spans="1:10" ht="15" customHeight="1" x14ac:dyDescent="0.25">
      <c r="A12" s="121" t="s">
        <v>93</v>
      </c>
      <c r="B12" s="121"/>
      <c r="C12" s="121"/>
      <c r="D12" s="80" t="s">
        <v>94</v>
      </c>
      <c r="E12" s="9">
        <f>E13+E15</f>
        <v>269517.12</v>
      </c>
      <c r="F12" s="9">
        <v>186155.66999999998</v>
      </c>
      <c r="G12" s="9">
        <v>139000</v>
      </c>
      <c r="H12" s="9">
        <f t="shared" si="0"/>
        <v>152900</v>
      </c>
      <c r="I12" s="9">
        <f t="shared" si="0"/>
        <v>168190</v>
      </c>
    </row>
    <row r="13" spans="1:10" ht="15" customHeight="1" x14ac:dyDescent="0.25">
      <c r="A13" s="126" t="s">
        <v>95</v>
      </c>
      <c r="B13" s="126"/>
      <c r="C13" s="126"/>
      <c r="D13" s="75" t="s">
        <v>96</v>
      </c>
      <c r="E13" s="82">
        <v>128897.2</v>
      </c>
      <c r="F13" s="82">
        <v>136000</v>
      </c>
      <c r="G13" s="82">
        <v>139000</v>
      </c>
      <c r="H13" s="82">
        <f t="shared" si="0"/>
        <v>152900</v>
      </c>
      <c r="I13" s="82">
        <f t="shared" si="0"/>
        <v>168190</v>
      </c>
    </row>
    <row r="14" spans="1:10" ht="18" customHeight="1" x14ac:dyDescent="0.25">
      <c r="A14" s="121" t="s">
        <v>97</v>
      </c>
      <c r="B14" s="121"/>
      <c r="C14" s="121"/>
      <c r="D14" s="78" t="s">
        <v>98</v>
      </c>
      <c r="E14" s="9">
        <v>128897.2</v>
      </c>
      <c r="F14" s="9">
        <v>136000</v>
      </c>
      <c r="G14" s="9">
        <v>139000</v>
      </c>
      <c r="H14" s="9">
        <f t="shared" si="0"/>
        <v>152900</v>
      </c>
      <c r="I14" s="9">
        <f t="shared" si="0"/>
        <v>168190</v>
      </c>
    </row>
    <row r="15" spans="1:10" ht="15" customHeight="1" x14ac:dyDescent="0.25">
      <c r="A15" s="126" t="s">
        <v>99</v>
      </c>
      <c r="B15" s="126"/>
      <c r="C15" s="126"/>
      <c r="D15" s="75" t="s">
        <v>100</v>
      </c>
      <c r="E15" s="82">
        <f>E16</f>
        <v>140619.91999999998</v>
      </c>
      <c r="F15" s="82">
        <v>50155.67</v>
      </c>
      <c r="G15" s="82">
        <v>1500</v>
      </c>
      <c r="H15" s="82">
        <f t="shared" si="0"/>
        <v>1650.0000000000002</v>
      </c>
      <c r="I15" s="82">
        <f t="shared" si="0"/>
        <v>1815.0000000000005</v>
      </c>
    </row>
    <row r="16" spans="1:10" ht="15" customHeight="1" x14ac:dyDescent="0.25">
      <c r="A16" s="121" t="s">
        <v>101</v>
      </c>
      <c r="B16" s="121"/>
      <c r="C16" s="121"/>
      <c r="D16" s="80" t="s">
        <v>102</v>
      </c>
      <c r="E16" s="9">
        <f>E17+E18</f>
        <v>140619.91999999998</v>
      </c>
      <c r="F16" s="9">
        <v>50155.67</v>
      </c>
      <c r="G16" s="9">
        <v>1500</v>
      </c>
      <c r="H16" s="9">
        <f t="shared" si="0"/>
        <v>1650.0000000000002</v>
      </c>
      <c r="I16" s="9">
        <f t="shared" si="0"/>
        <v>1815.0000000000005</v>
      </c>
    </row>
    <row r="17" spans="1:9" ht="14.25" customHeight="1" x14ac:dyDescent="0.25">
      <c r="A17" s="119" t="s">
        <v>103</v>
      </c>
      <c r="B17" s="119"/>
      <c r="C17" s="119"/>
      <c r="D17" s="79" t="s">
        <v>104</v>
      </c>
      <c r="E17" s="84">
        <v>950.4</v>
      </c>
      <c r="F17" s="84">
        <v>1500</v>
      </c>
      <c r="G17" s="84">
        <v>1500</v>
      </c>
      <c r="H17" s="84">
        <f t="shared" si="0"/>
        <v>1650.0000000000002</v>
      </c>
      <c r="I17" s="84">
        <f t="shared" si="0"/>
        <v>1815.0000000000005</v>
      </c>
    </row>
    <row r="18" spans="1:9" ht="15" customHeight="1" x14ac:dyDescent="0.25">
      <c r="A18" s="119" t="s">
        <v>105</v>
      </c>
      <c r="B18" s="119"/>
      <c r="C18" s="119"/>
      <c r="D18" s="79" t="s">
        <v>106</v>
      </c>
      <c r="E18" s="84">
        <v>139669.51999999999</v>
      </c>
      <c r="F18" s="84">
        <v>48655.67</v>
      </c>
      <c r="G18" s="84">
        <v>0</v>
      </c>
      <c r="H18" s="84">
        <f t="shared" si="0"/>
        <v>0</v>
      </c>
      <c r="I18" s="84">
        <f t="shared" si="0"/>
        <v>0</v>
      </c>
    </row>
    <row r="19" spans="1:9" ht="15" customHeight="1" x14ac:dyDescent="0.25">
      <c r="A19" s="128" t="s">
        <v>144</v>
      </c>
      <c r="B19" s="129"/>
      <c r="C19" s="130"/>
      <c r="D19" s="90" t="s">
        <v>1</v>
      </c>
      <c r="E19" s="91">
        <f>E20+E54+E81+E84+E101</f>
        <v>875287.21</v>
      </c>
      <c r="F19" s="91">
        <f>F20+F54+F81+F84</f>
        <v>1086905.67</v>
      </c>
      <c r="G19" s="91">
        <v>1243750</v>
      </c>
      <c r="H19" s="91">
        <f t="shared" si="0"/>
        <v>1368125</v>
      </c>
      <c r="I19" s="91">
        <f t="shared" si="0"/>
        <v>1504937.5000000002</v>
      </c>
    </row>
    <row r="20" spans="1:9" ht="15" customHeight="1" x14ac:dyDescent="0.25">
      <c r="A20" s="120" t="s">
        <v>83</v>
      </c>
      <c r="B20" s="120"/>
      <c r="C20" s="120"/>
      <c r="D20" s="81" t="s">
        <v>107</v>
      </c>
      <c r="E20" s="85">
        <f>E21+E42+E52</f>
        <v>576031.42000000004</v>
      </c>
      <c r="F20" s="85">
        <v>900750</v>
      </c>
      <c r="G20" s="85">
        <v>1103250</v>
      </c>
      <c r="H20" s="85">
        <f t="shared" si="0"/>
        <v>1213575</v>
      </c>
      <c r="I20" s="85">
        <f t="shared" si="0"/>
        <v>1334932.5</v>
      </c>
    </row>
    <row r="21" spans="1:9" ht="15" customHeight="1" x14ac:dyDescent="0.25">
      <c r="A21" s="122" t="s">
        <v>85</v>
      </c>
      <c r="B21" s="122"/>
      <c r="C21" s="122"/>
      <c r="D21" s="86" t="s">
        <v>108</v>
      </c>
      <c r="E21" s="87">
        <f>SUM(E22:E41)</f>
        <v>357047.76</v>
      </c>
      <c r="F21" s="87">
        <v>420200</v>
      </c>
      <c r="G21" s="87">
        <v>522182.5</v>
      </c>
      <c r="H21" s="87">
        <f t="shared" si="0"/>
        <v>574400.75</v>
      </c>
      <c r="I21" s="87">
        <f t="shared" si="0"/>
        <v>631840.82500000007</v>
      </c>
    </row>
    <row r="22" spans="1:9" x14ac:dyDescent="0.25">
      <c r="A22" s="121">
        <v>3111</v>
      </c>
      <c r="B22" s="121"/>
      <c r="C22" s="121"/>
      <c r="D22" s="77" t="s">
        <v>109</v>
      </c>
      <c r="E22" s="9">
        <v>240763.51999999999</v>
      </c>
      <c r="F22" s="9">
        <v>268500</v>
      </c>
      <c r="G22" s="9">
        <v>345618</v>
      </c>
      <c r="H22" s="9">
        <f t="shared" si="0"/>
        <v>380179.80000000005</v>
      </c>
      <c r="I22" s="9">
        <f t="shared" si="0"/>
        <v>418197.78000000009</v>
      </c>
    </row>
    <row r="23" spans="1:9" x14ac:dyDescent="0.25">
      <c r="A23" s="121">
        <v>3121</v>
      </c>
      <c r="B23" s="121"/>
      <c r="C23" s="121"/>
      <c r="D23" s="77" t="s">
        <v>110</v>
      </c>
      <c r="E23" s="68">
        <v>10463.16</v>
      </c>
      <c r="F23" s="68">
        <v>21200</v>
      </c>
      <c r="G23" s="95">
        <v>25437</v>
      </c>
      <c r="H23" s="9">
        <f t="shared" si="0"/>
        <v>27980.7</v>
      </c>
      <c r="I23" s="9">
        <f t="shared" si="0"/>
        <v>30778.770000000004</v>
      </c>
    </row>
    <row r="24" spans="1:9" x14ac:dyDescent="0.25">
      <c r="A24" s="121">
        <v>3132</v>
      </c>
      <c r="B24" s="121"/>
      <c r="C24" s="121"/>
      <c r="D24" s="77" t="s">
        <v>111</v>
      </c>
      <c r="E24" s="68">
        <v>43571.8</v>
      </c>
      <c r="F24" s="68">
        <v>60500</v>
      </c>
      <c r="G24" s="95">
        <v>81892.5</v>
      </c>
      <c r="H24" s="9">
        <f t="shared" si="0"/>
        <v>90081.75</v>
      </c>
      <c r="I24" s="9">
        <f t="shared" si="0"/>
        <v>99089.925000000003</v>
      </c>
    </row>
    <row r="25" spans="1:9" x14ac:dyDescent="0.25">
      <c r="A25" s="131">
        <v>3133</v>
      </c>
      <c r="B25" s="132"/>
      <c r="C25" s="133"/>
      <c r="D25" s="77" t="s">
        <v>145</v>
      </c>
      <c r="E25" s="68">
        <v>10500.04</v>
      </c>
      <c r="F25" s="68">
        <v>0</v>
      </c>
      <c r="G25" s="95">
        <v>0</v>
      </c>
      <c r="H25" s="9">
        <f t="shared" si="0"/>
        <v>0</v>
      </c>
      <c r="I25" s="9">
        <f t="shared" si="0"/>
        <v>0</v>
      </c>
    </row>
    <row r="26" spans="1:9" x14ac:dyDescent="0.25">
      <c r="A26" s="121">
        <v>3212</v>
      </c>
      <c r="B26" s="121"/>
      <c r="C26" s="121"/>
      <c r="D26" s="77" t="s">
        <v>112</v>
      </c>
      <c r="E26" s="68">
        <v>15438.09</v>
      </c>
      <c r="F26" s="68">
        <v>16300</v>
      </c>
      <c r="G26" s="95">
        <v>19825</v>
      </c>
      <c r="H26" s="9">
        <f t="shared" si="0"/>
        <v>21807.5</v>
      </c>
      <c r="I26" s="9">
        <f t="shared" si="0"/>
        <v>23988.250000000004</v>
      </c>
    </row>
    <row r="27" spans="1:9" x14ac:dyDescent="0.25">
      <c r="A27" s="131">
        <v>3213</v>
      </c>
      <c r="B27" s="132"/>
      <c r="C27" s="133"/>
      <c r="D27" s="77" t="s">
        <v>146</v>
      </c>
      <c r="E27" s="68">
        <v>610.52</v>
      </c>
      <c r="F27" s="68">
        <v>0</v>
      </c>
      <c r="G27" s="95">
        <v>0</v>
      </c>
      <c r="H27" s="9">
        <f t="shared" si="0"/>
        <v>0</v>
      </c>
      <c r="I27" s="9">
        <f t="shared" si="0"/>
        <v>0</v>
      </c>
    </row>
    <row r="28" spans="1:9" x14ac:dyDescent="0.25">
      <c r="A28" s="121">
        <v>3221</v>
      </c>
      <c r="B28" s="121"/>
      <c r="C28" s="121"/>
      <c r="D28" s="77" t="s">
        <v>113</v>
      </c>
      <c r="E28" s="68">
        <v>5999.14</v>
      </c>
      <c r="F28" s="68">
        <v>7500</v>
      </c>
      <c r="G28" s="95">
        <v>4880</v>
      </c>
      <c r="H28" s="9">
        <f t="shared" si="0"/>
        <v>5368</v>
      </c>
      <c r="I28" s="9">
        <f t="shared" si="0"/>
        <v>5904.8</v>
      </c>
    </row>
    <row r="29" spans="1:9" x14ac:dyDescent="0.25">
      <c r="A29" s="121">
        <v>3222</v>
      </c>
      <c r="B29" s="121"/>
      <c r="C29" s="121"/>
      <c r="D29" s="77" t="s">
        <v>114</v>
      </c>
      <c r="E29" s="68">
        <v>20000</v>
      </c>
      <c r="F29" s="68">
        <v>37000</v>
      </c>
      <c r="G29" s="95">
        <v>33550</v>
      </c>
      <c r="H29" s="9">
        <f t="shared" si="0"/>
        <v>36905</v>
      </c>
      <c r="I29" s="9">
        <f t="shared" si="0"/>
        <v>40595.5</v>
      </c>
    </row>
    <row r="30" spans="1:9" x14ac:dyDescent="0.25">
      <c r="A30" s="131">
        <v>3223</v>
      </c>
      <c r="B30" s="132"/>
      <c r="C30" s="133"/>
      <c r="D30" s="77" t="s">
        <v>124</v>
      </c>
      <c r="E30" s="68">
        <v>6169.55</v>
      </c>
      <c r="F30" s="68">
        <v>0</v>
      </c>
      <c r="G30" s="95">
        <v>6405</v>
      </c>
      <c r="H30" s="9">
        <f t="shared" si="0"/>
        <v>7045.5000000000009</v>
      </c>
      <c r="I30" s="9">
        <f t="shared" si="0"/>
        <v>7750.050000000002</v>
      </c>
    </row>
    <row r="31" spans="1:9" x14ac:dyDescent="0.25">
      <c r="A31" s="131">
        <v>3224</v>
      </c>
      <c r="B31" s="132"/>
      <c r="C31" s="133"/>
      <c r="D31" s="77" t="s">
        <v>147</v>
      </c>
      <c r="E31" s="68">
        <v>39</v>
      </c>
      <c r="F31" s="68">
        <v>0</v>
      </c>
      <c r="G31" s="95">
        <v>0</v>
      </c>
      <c r="H31" s="9">
        <f t="shared" si="0"/>
        <v>0</v>
      </c>
      <c r="I31" s="9">
        <f t="shared" si="0"/>
        <v>0</v>
      </c>
    </row>
    <row r="32" spans="1:9" x14ac:dyDescent="0.25">
      <c r="A32" s="131">
        <v>3225</v>
      </c>
      <c r="B32" s="132"/>
      <c r="C32" s="133"/>
      <c r="D32" s="77" t="s">
        <v>126</v>
      </c>
      <c r="E32" s="68">
        <v>1261.0999999999999</v>
      </c>
      <c r="F32" s="68">
        <v>0</v>
      </c>
      <c r="G32" s="95">
        <v>0</v>
      </c>
      <c r="H32" s="9">
        <f t="shared" si="0"/>
        <v>0</v>
      </c>
      <c r="I32" s="9">
        <f t="shared" si="0"/>
        <v>0</v>
      </c>
    </row>
    <row r="33" spans="1:9" x14ac:dyDescent="0.25">
      <c r="A33" s="131">
        <v>3227</v>
      </c>
      <c r="B33" s="132"/>
      <c r="C33" s="133"/>
      <c r="D33" s="77" t="s">
        <v>148</v>
      </c>
      <c r="E33" s="68">
        <v>156.06</v>
      </c>
      <c r="F33" s="68">
        <v>0</v>
      </c>
      <c r="G33" s="95">
        <v>0</v>
      </c>
      <c r="H33" s="9">
        <f t="shared" si="0"/>
        <v>0</v>
      </c>
      <c r="I33" s="9">
        <f t="shared" si="0"/>
        <v>0</v>
      </c>
    </row>
    <row r="34" spans="1:9" x14ac:dyDescent="0.25">
      <c r="A34" s="131">
        <v>3231</v>
      </c>
      <c r="B34" s="132"/>
      <c r="C34" s="133"/>
      <c r="D34" s="77" t="s">
        <v>149</v>
      </c>
      <c r="E34" s="68">
        <v>293.94</v>
      </c>
      <c r="F34" s="68">
        <v>0</v>
      </c>
      <c r="G34" s="95">
        <v>0</v>
      </c>
      <c r="H34" s="9">
        <f t="shared" si="0"/>
        <v>0</v>
      </c>
      <c r="I34" s="9">
        <f t="shared" si="0"/>
        <v>0</v>
      </c>
    </row>
    <row r="35" spans="1:9" x14ac:dyDescent="0.25">
      <c r="A35" s="121">
        <v>3232</v>
      </c>
      <c r="B35" s="121"/>
      <c r="C35" s="121"/>
      <c r="D35" s="77" t="s">
        <v>129</v>
      </c>
      <c r="E35" s="68">
        <v>118.63</v>
      </c>
      <c r="F35" s="68">
        <v>3550</v>
      </c>
      <c r="G35" s="95">
        <v>0</v>
      </c>
      <c r="H35" s="9">
        <f t="shared" si="0"/>
        <v>0</v>
      </c>
      <c r="I35" s="9">
        <f t="shared" si="0"/>
        <v>0</v>
      </c>
    </row>
    <row r="36" spans="1:9" x14ac:dyDescent="0.25">
      <c r="A36" s="121">
        <v>3234</v>
      </c>
      <c r="B36" s="121"/>
      <c r="C36" s="121"/>
      <c r="D36" s="77" t="s">
        <v>150</v>
      </c>
      <c r="E36" s="68">
        <v>811.32</v>
      </c>
      <c r="F36" s="68">
        <v>0</v>
      </c>
      <c r="G36" s="95">
        <v>0</v>
      </c>
      <c r="H36" s="9">
        <f t="shared" si="0"/>
        <v>0</v>
      </c>
      <c r="I36" s="9">
        <f t="shared" si="0"/>
        <v>0</v>
      </c>
    </row>
    <row r="37" spans="1:9" x14ac:dyDescent="0.25">
      <c r="A37" s="131">
        <v>3235</v>
      </c>
      <c r="B37" s="132"/>
      <c r="C37" s="133"/>
      <c r="D37" s="77" t="s">
        <v>131</v>
      </c>
      <c r="E37" s="68">
        <v>441.45</v>
      </c>
      <c r="F37" s="68">
        <v>0</v>
      </c>
      <c r="G37" s="95">
        <v>0</v>
      </c>
      <c r="H37" s="9">
        <f t="shared" si="0"/>
        <v>0</v>
      </c>
      <c r="I37" s="9">
        <f t="shared" si="0"/>
        <v>0</v>
      </c>
    </row>
    <row r="38" spans="1:9" x14ac:dyDescent="0.25">
      <c r="A38" s="121">
        <v>3236</v>
      </c>
      <c r="B38" s="121"/>
      <c r="C38" s="121"/>
      <c r="D38" s="77" t="s">
        <v>115</v>
      </c>
      <c r="E38" s="68">
        <v>87.6</v>
      </c>
      <c r="F38" s="68">
        <v>0</v>
      </c>
      <c r="G38" s="95">
        <v>4575</v>
      </c>
      <c r="H38" s="9">
        <f t="shared" si="0"/>
        <v>5032.5</v>
      </c>
      <c r="I38" s="9">
        <f t="shared" si="0"/>
        <v>5535.75</v>
      </c>
    </row>
    <row r="39" spans="1:9" x14ac:dyDescent="0.25">
      <c r="A39" s="131">
        <v>3237</v>
      </c>
      <c r="B39" s="132"/>
      <c r="C39" s="133"/>
      <c r="D39" s="77" t="s">
        <v>151</v>
      </c>
      <c r="E39" s="68">
        <v>82.95</v>
      </c>
      <c r="F39" s="68">
        <v>0</v>
      </c>
      <c r="G39" s="95">
        <v>0</v>
      </c>
      <c r="H39" s="9">
        <f t="shared" si="0"/>
        <v>0</v>
      </c>
      <c r="I39" s="9">
        <f t="shared" si="0"/>
        <v>0</v>
      </c>
    </row>
    <row r="40" spans="1:9" x14ac:dyDescent="0.25">
      <c r="A40" s="131">
        <v>3238</v>
      </c>
      <c r="B40" s="132"/>
      <c r="C40" s="133"/>
      <c r="D40" s="77" t="s">
        <v>116</v>
      </c>
      <c r="E40" s="68">
        <v>57.24</v>
      </c>
      <c r="F40" s="68">
        <v>5650</v>
      </c>
      <c r="G40" s="95">
        <v>0</v>
      </c>
      <c r="H40" s="9">
        <f t="shared" si="0"/>
        <v>0</v>
      </c>
      <c r="I40" s="9">
        <f t="shared" si="0"/>
        <v>0</v>
      </c>
    </row>
    <row r="41" spans="1:9" x14ac:dyDescent="0.25">
      <c r="A41" s="131">
        <v>3239</v>
      </c>
      <c r="B41" s="132"/>
      <c r="C41" s="133"/>
      <c r="D41" s="77" t="s">
        <v>133</v>
      </c>
      <c r="E41" s="68">
        <v>182.65</v>
      </c>
      <c r="F41" s="68">
        <v>0</v>
      </c>
      <c r="G41" s="95">
        <v>0</v>
      </c>
      <c r="H41" s="9">
        <f t="shared" si="0"/>
        <v>0</v>
      </c>
      <c r="I41" s="9">
        <f t="shared" si="0"/>
        <v>0</v>
      </c>
    </row>
    <row r="42" spans="1:9" x14ac:dyDescent="0.25">
      <c r="A42" s="122" t="s">
        <v>87</v>
      </c>
      <c r="B42" s="122"/>
      <c r="C42" s="122"/>
      <c r="D42" s="86" t="s">
        <v>117</v>
      </c>
      <c r="E42" s="88">
        <f>SUM(E43:E51)</f>
        <v>195683.66</v>
      </c>
      <c r="F42" s="88">
        <v>387550</v>
      </c>
      <c r="G42" s="88">
        <v>430267.5</v>
      </c>
      <c r="H42" s="87">
        <f t="shared" si="0"/>
        <v>473294.25000000006</v>
      </c>
      <c r="I42" s="87">
        <f t="shared" si="0"/>
        <v>520623.6750000001</v>
      </c>
    </row>
    <row r="43" spans="1:9" x14ac:dyDescent="0.25">
      <c r="A43" s="121">
        <v>3111</v>
      </c>
      <c r="B43" s="121"/>
      <c r="C43" s="121"/>
      <c r="D43" s="77" t="s">
        <v>109</v>
      </c>
      <c r="E43" s="68">
        <v>149908.29</v>
      </c>
      <c r="F43" s="68">
        <v>275000</v>
      </c>
      <c r="G43" s="95">
        <v>317382</v>
      </c>
      <c r="H43" s="9">
        <f t="shared" si="0"/>
        <v>349120.2</v>
      </c>
      <c r="I43" s="9">
        <f t="shared" si="0"/>
        <v>384032.22000000003</v>
      </c>
    </row>
    <row r="44" spans="1:9" x14ac:dyDescent="0.25">
      <c r="A44" s="121">
        <v>3121</v>
      </c>
      <c r="B44" s="121"/>
      <c r="C44" s="121"/>
      <c r="D44" s="77" t="s">
        <v>110</v>
      </c>
      <c r="E44" s="68">
        <v>6285</v>
      </c>
      <c r="F44" s="68">
        <v>15800</v>
      </c>
      <c r="G44" s="95">
        <v>16263</v>
      </c>
      <c r="H44" s="9">
        <f t="shared" si="0"/>
        <v>17889.300000000003</v>
      </c>
      <c r="I44" s="9">
        <f t="shared" si="0"/>
        <v>19678.230000000003</v>
      </c>
    </row>
    <row r="45" spans="1:9" x14ac:dyDescent="0.25">
      <c r="A45" s="121">
        <v>3132</v>
      </c>
      <c r="B45" s="121"/>
      <c r="C45" s="121"/>
      <c r="D45" s="77" t="s">
        <v>111</v>
      </c>
      <c r="E45" s="68">
        <v>24736.05</v>
      </c>
      <c r="F45" s="68">
        <v>45700</v>
      </c>
      <c r="G45" s="95">
        <v>52357.5</v>
      </c>
      <c r="H45" s="9">
        <f t="shared" si="0"/>
        <v>57593.250000000007</v>
      </c>
      <c r="I45" s="9">
        <f t="shared" si="0"/>
        <v>63352.575000000012</v>
      </c>
    </row>
    <row r="46" spans="1:9" x14ac:dyDescent="0.25">
      <c r="A46" s="121">
        <v>3212</v>
      </c>
      <c r="B46" s="121"/>
      <c r="C46" s="121"/>
      <c r="D46" s="77" t="s">
        <v>112</v>
      </c>
      <c r="E46" s="68">
        <v>6765.21</v>
      </c>
      <c r="F46" s="68">
        <v>12400</v>
      </c>
      <c r="G46" s="95">
        <v>12675</v>
      </c>
      <c r="H46" s="9">
        <f t="shared" si="0"/>
        <v>13942.500000000002</v>
      </c>
      <c r="I46" s="9">
        <f t="shared" si="0"/>
        <v>15336.750000000004</v>
      </c>
    </row>
    <row r="47" spans="1:9" x14ac:dyDescent="0.25">
      <c r="A47" s="121">
        <v>3221</v>
      </c>
      <c r="B47" s="121"/>
      <c r="C47" s="121"/>
      <c r="D47" s="77" t="s">
        <v>113</v>
      </c>
      <c r="E47" s="68">
        <v>0</v>
      </c>
      <c r="F47" s="68">
        <v>5000</v>
      </c>
      <c r="G47" s="95">
        <v>3120</v>
      </c>
      <c r="H47" s="9">
        <f t="shared" si="0"/>
        <v>3432.0000000000005</v>
      </c>
      <c r="I47" s="9">
        <f t="shared" si="0"/>
        <v>3775.2000000000007</v>
      </c>
    </row>
    <row r="48" spans="1:9" x14ac:dyDescent="0.25">
      <c r="A48" s="121">
        <v>3222</v>
      </c>
      <c r="B48" s="121"/>
      <c r="C48" s="121"/>
      <c r="D48" s="77" t="s">
        <v>114</v>
      </c>
      <c r="E48" s="68">
        <v>6893.29</v>
      </c>
      <c r="F48" s="68">
        <v>27500</v>
      </c>
      <c r="G48" s="95">
        <v>21450</v>
      </c>
      <c r="H48" s="9">
        <f t="shared" si="0"/>
        <v>23595.000000000004</v>
      </c>
      <c r="I48" s="9">
        <f t="shared" si="0"/>
        <v>25954.500000000007</v>
      </c>
    </row>
    <row r="49" spans="1:9" x14ac:dyDescent="0.25">
      <c r="A49" s="131">
        <v>3223</v>
      </c>
      <c r="B49" s="132"/>
      <c r="C49" s="133"/>
      <c r="D49" s="77" t="s">
        <v>124</v>
      </c>
      <c r="E49" s="68">
        <v>1095.82</v>
      </c>
      <c r="F49" s="68">
        <v>0</v>
      </c>
      <c r="G49" s="95">
        <v>4095</v>
      </c>
      <c r="H49" s="9">
        <f t="shared" si="0"/>
        <v>4504.5</v>
      </c>
      <c r="I49" s="9">
        <f t="shared" si="0"/>
        <v>4954.9500000000007</v>
      </c>
    </row>
    <row r="50" spans="1:9" x14ac:dyDescent="0.25">
      <c r="A50" s="121">
        <v>3236</v>
      </c>
      <c r="B50" s="121"/>
      <c r="C50" s="121"/>
      <c r="D50" s="77" t="s">
        <v>115</v>
      </c>
      <c r="E50" s="68">
        <v>0</v>
      </c>
      <c r="F50" s="68">
        <v>2350</v>
      </c>
      <c r="G50" s="95">
        <v>2925</v>
      </c>
      <c r="H50" s="9">
        <f t="shared" si="0"/>
        <v>3217.5000000000005</v>
      </c>
      <c r="I50" s="9">
        <f t="shared" si="0"/>
        <v>3539.2500000000009</v>
      </c>
    </row>
    <row r="51" spans="1:9" x14ac:dyDescent="0.25">
      <c r="A51" s="131">
        <v>3238</v>
      </c>
      <c r="B51" s="132"/>
      <c r="C51" s="133"/>
      <c r="D51" s="77" t="s">
        <v>116</v>
      </c>
      <c r="E51" s="68">
        <v>0</v>
      </c>
      <c r="F51" s="68">
        <v>3800</v>
      </c>
      <c r="G51" s="95">
        <v>0</v>
      </c>
      <c r="H51" s="9">
        <f t="shared" si="0"/>
        <v>0</v>
      </c>
      <c r="I51" s="9">
        <f t="shared" si="0"/>
        <v>0</v>
      </c>
    </row>
    <row r="52" spans="1:9" x14ac:dyDescent="0.25">
      <c r="A52" s="122" t="s">
        <v>89</v>
      </c>
      <c r="B52" s="122"/>
      <c r="C52" s="122"/>
      <c r="D52" s="86" t="s">
        <v>157</v>
      </c>
      <c r="E52" s="88">
        <f>E53</f>
        <v>23300</v>
      </c>
      <c r="F52" s="88">
        <v>93000</v>
      </c>
      <c r="G52" s="88">
        <v>150800</v>
      </c>
      <c r="H52" s="87">
        <f t="shared" si="0"/>
        <v>165880</v>
      </c>
      <c r="I52" s="87">
        <f t="shared" si="0"/>
        <v>182468.00000000003</v>
      </c>
    </row>
    <row r="53" spans="1:9" x14ac:dyDescent="0.25">
      <c r="A53" s="121">
        <v>3111</v>
      </c>
      <c r="B53" s="121"/>
      <c r="C53" s="121"/>
      <c r="D53" s="77" t="s">
        <v>109</v>
      </c>
      <c r="E53" s="68">
        <v>23300</v>
      </c>
      <c r="F53" s="68">
        <v>93000</v>
      </c>
      <c r="G53" s="95">
        <v>150800</v>
      </c>
      <c r="H53" s="9">
        <f t="shared" si="0"/>
        <v>165880</v>
      </c>
      <c r="I53" s="9">
        <f t="shared" si="0"/>
        <v>182468.00000000003</v>
      </c>
    </row>
    <row r="54" spans="1:9" x14ac:dyDescent="0.25">
      <c r="A54" s="120" t="s">
        <v>95</v>
      </c>
      <c r="B54" s="120"/>
      <c r="C54" s="120"/>
      <c r="D54" s="81" t="s">
        <v>118</v>
      </c>
      <c r="E54" s="89">
        <f>E55</f>
        <v>110215.56</v>
      </c>
      <c r="F54" s="89">
        <v>136000</v>
      </c>
      <c r="G54" s="89">
        <v>139000</v>
      </c>
      <c r="H54" s="85">
        <f t="shared" si="0"/>
        <v>152900</v>
      </c>
      <c r="I54" s="85">
        <f t="shared" si="0"/>
        <v>168190</v>
      </c>
    </row>
    <row r="55" spans="1:9" x14ac:dyDescent="0.25">
      <c r="A55" s="120" t="s">
        <v>119</v>
      </c>
      <c r="B55" s="120"/>
      <c r="C55" s="120"/>
      <c r="D55" s="81" t="s">
        <v>120</v>
      </c>
      <c r="E55" s="89">
        <f>SUM(E56:E80)</f>
        <v>110215.56</v>
      </c>
      <c r="F55" s="89">
        <v>136000</v>
      </c>
      <c r="G55" s="89">
        <v>139000</v>
      </c>
      <c r="H55" s="85">
        <f t="shared" si="0"/>
        <v>152900</v>
      </c>
      <c r="I55" s="85">
        <f t="shared" si="0"/>
        <v>168190</v>
      </c>
    </row>
    <row r="56" spans="1:9" x14ac:dyDescent="0.25">
      <c r="A56" s="127">
        <v>3121</v>
      </c>
      <c r="B56" s="127"/>
      <c r="C56" s="127"/>
      <c r="D56" s="14" t="s">
        <v>110</v>
      </c>
      <c r="E56" s="68">
        <v>0</v>
      </c>
      <c r="F56" s="68">
        <v>4500</v>
      </c>
      <c r="G56" s="95">
        <v>1000</v>
      </c>
      <c r="H56" s="9">
        <f t="shared" si="0"/>
        <v>1100</v>
      </c>
      <c r="I56" s="9">
        <f t="shared" si="0"/>
        <v>1210</v>
      </c>
    </row>
    <row r="57" spans="1:9" x14ac:dyDescent="0.25">
      <c r="A57" s="121">
        <v>3211</v>
      </c>
      <c r="B57" s="121"/>
      <c r="C57" s="121"/>
      <c r="D57" s="80" t="s">
        <v>121</v>
      </c>
      <c r="E57" s="68">
        <v>868.46</v>
      </c>
      <c r="F57" s="68">
        <v>3000</v>
      </c>
      <c r="G57" s="95">
        <v>3000</v>
      </c>
      <c r="H57" s="9">
        <f t="shared" si="0"/>
        <v>3300.0000000000005</v>
      </c>
      <c r="I57" s="9">
        <f t="shared" si="0"/>
        <v>3630.0000000000009</v>
      </c>
    </row>
    <row r="58" spans="1:9" x14ac:dyDescent="0.25">
      <c r="A58" s="121">
        <v>3213</v>
      </c>
      <c r="B58" s="121"/>
      <c r="C58" s="121"/>
      <c r="D58" s="78" t="s">
        <v>122</v>
      </c>
      <c r="E58" s="68">
        <v>3594.26</v>
      </c>
      <c r="F58" s="68">
        <v>5000</v>
      </c>
      <c r="G58" s="95">
        <v>5000</v>
      </c>
      <c r="H58" s="9">
        <f t="shared" si="0"/>
        <v>5500</v>
      </c>
      <c r="I58" s="9">
        <f t="shared" si="0"/>
        <v>6050.0000000000009</v>
      </c>
    </row>
    <row r="59" spans="1:9" x14ac:dyDescent="0.25">
      <c r="A59" s="121">
        <v>3214</v>
      </c>
      <c r="B59" s="121"/>
      <c r="C59" s="121"/>
      <c r="D59" s="78" t="s">
        <v>123</v>
      </c>
      <c r="E59" s="68">
        <v>1094.94</v>
      </c>
      <c r="F59" s="68">
        <v>0</v>
      </c>
      <c r="G59" s="95">
        <v>0</v>
      </c>
      <c r="H59" s="9">
        <f t="shared" si="0"/>
        <v>0</v>
      </c>
      <c r="I59" s="9">
        <f t="shared" si="0"/>
        <v>0</v>
      </c>
    </row>
    <row r="60" spans="1:9" x14ac:dyDescent="0.25">
      <c r="A60" s="121">
        <v>3221</v>
      </c>
      <c r="B60" s="121"/>
      <c r="C60" s="121"/>
      <c r="D60" s="78" t="s">
        <v>113</v>
      </c>
      <c r="E60" s="68">
        <v>7423.46</v>
      </c>
      <c r="F60" s="68">
        <v>30000</v>
      </c>
      <c r="G60" s="95">
        <v>27000</v>
      </c>
      <c r="H60" s="9">
        <f t="shared" si="0"/>
        <v>29700.000000000004</v>
      </c>
      <c r="I60" s="9">
        <f t="shared" si="0"/>
        <v>32670.000000000007</v>
      </c>
    </row>
    <row r="61" spans="1:9" x14ac:dyDescent="0.25">
      <c r="A61" s="121">
        <v>3222</v>
      </c>
      <c r="B61" s="121"/>
      <c r="C61" s="121"/>
      <c r="D61" s="78" t="s">
        <v>114</v>
      </c>
      <c r="E61" s="68">
        <v>35872.74</v>
      </c>
      <c r="F61" s="68">
        <v>13000</v>
      </c>
      <c r="G61" s="95">
        <v>23000</v>
      </c>
      <c r="H61" s="9">
        <f t="shared" si="0"/>
        <v>25300.000000000004</v>
      </c>
      <c r="I61" s="9">
        <f t="shared" si="0"/>
        <v>27830.000000000007</v>
      </c>
    </row>
    <row r="62" spans="1:9" x14ac:dyDescent="0.25">
      <c r="A62" s="121">
        <v>3223</v>
      </c>
      <c r="B62" s="121"/>
      <c r="C62" s="121"/>
      <c r="D62" s="78" t="s">
        <v>124</v>
      </c>
      <c r="E62" s="68">
        <v>14529.57</v>
      </c>
      <c r="F62" s="68">
        <v>20000</v>
      </c>
      <c r="G62" s="95">
        <v>13500</v>
      </c>
      <c r="H62" s="9">
        <f t="shared" si="0"/>
        <v>14850.000000000002</v>
      </c>
      <c r="I62" s="9">
        <f t="shared" si="0"/>
        <v>16335.000000000004</v>
      </c>
    </row>
    <row r="63" spans="1:9" x14ac:dyDescent="0.25">
      <c r="A63" s="121">
        <v>3224</v>
      </c>
      <c r="B63" s="121"/>
      <c r="C63" s="121"/>
      <c r="D63" s="78" t="s">
        <v>125</v>
      </c>
      <c r="E63" s="68">
        <v>1843.23</v>
      </c>
      <c r="F63" s="68">
        <v>5000</v>
      </c>
      <c r="G63" s="95">
        <v>4500</v>
      </c>
      <c r="H63" s="9">
        <f t="shared" si="0"/>
        <v>4950</v>
      </c>
      <c r="I63" s="9">
        <f t="shared" si="0"/>
        <v>5445</v>
      </c>
    </row>
    <row r="64" spans="1:9" x14ac:dyDescent="0.25">
      <c r="A64" s="121">
        <v>3225</v>
      </c>
      <c r="B64" s="121"/>
      <c r="C64" s="121"/>
      <c r="D64" s="78" t="s">
        <v>126</v>
      </c>
      <c r="E64" s="68">
        <v>67.680000000000007</v>
      </c>
      <c r="F64" s="68">
        <v>4000</v>
      </c>
      <c r="G64" s="95">
        <v>4000</v>
      </c>
      <c r="H64" s="9">
        <f t="shared" si="0"/>
        <v>4400</v>
      </c>
      <c r="I64" s="9">
        <f t="shared" si="0"/>
        <v>4840</v>
      </c>
    </row>
    <row r="65" spans="1:9" x14ac:dyDescent="0.25">
      <c r="A65" s="121">
        <v>3227</v>
      </c>
      <c r="B65" s="121"/>
      <c r="C65" s="121"/>
      <c r="D65" s="78" t="s">
        <v>127</v>
      </c>
      <c r="E65" s="68">
        <v>152.82</v>
      </c>
      <c r="F65" s="68">
        <v>1500</v>
      </c>
      <c r="G65" s="95">
        <v>2000</v>
      </c>
      <c r="H65" s="9">
        <f t="shared" si="0"/>
        <v>2200</v>
      </c>
      <c r="I65" s="9">
        <f t="shared" si="0"/>
        <v>2420</v>
      </c>
    </row>
    <row r="66" spans="1:9" x14ac:dyDescent="0.25">
      <c r="A66" s="121">
        <v>3231</v>
      </c>
      <c r="B66" s="121"/>
      <c r="C66" s="121"/>
      <c r="D66" s="78" t="s">
        <v>128</v>
      </c>
      <c r="E66" s="68">
        <v>4696.59</v>
      </c>
      <c r="F66" s="68">
        <v>5500</v>
      </c>
      <c r="G66" s="95">
        <v>5500</v>
      </c>
      <c r="H66" s="9">
        <f t="shared" si="0"/>
        <v>6050.0000000000009</v>
      </c>
      <c r="I66" s="9">
        <f t="shared" si="0"/>
        <v>6655.0000000000018</v>
      </c>
    </row>
    <row r="67" spans="1:9" x14ac:dyDescent="0.25">
      <c r="A67" s="121">
        <v>3232</v>
      </c>
      <c r="B67" s="121"/>
      <c r="C67" s="121"/>
      <c r="D67" s="78" t="s">
        <v>129</v>
      </c>
      <c r="E67" s="68">
        <v>2498.38</v>
      </c>
      <c r="F67" s="68">
        <v>9500</v>
      </c>
      <c r="G67" s="95">
        <v>7000</v>
      </c>
      <c r="H67" s="9">
        <f t="shared" si="0"/>
        <v>7700.0000000000009</v>
      </c>
      <c r="I67" s="9">
        <f t="shared" si="0"/>
        <v>8470.0000000000018</v>
      </c>
    </row>
    <row r="68" spans="1:9" x14ac:dyDescent="0.25">
      <c r="A68" s="131">
        <v>3233</v>
      </c>
      <c r="B68" s="132"/>
      <c r="C68" s="133"/>
      <c r="D68" s="78" t="s">
        <v>152</v>
      </c>
      <c r="E68" s="68">
        <v>167.19</v>
      </c>
      <c r="F68" s="68">
        <v>0</v>
      </c>
      <c r="G68" s="95">
        <v>0</v>
      </c>
      <c r="H68" s="9">
        <f t="shared" si="0"/>
        <v>0</v>
      </c>
      <c r="I68" s="9">
        <f t="shared" si="0"/>
        <v>0</v>
      </c>
    </row>
    <row r="69" spans="1:9" x14ac:dyDescent="0.25">
      <c r="A69" s="121">
        <v>3234</v>
      </c>
      <c r="B69" s="121"/>
      <c r="C69" s="121"/>
      <c r="D69" s="78" t="s">
        <v>130</v>
      </c>
      <c r="E69" s="68">
        <v>8014.91</v>
      </c>
      <c r="F69" s="68">
        <v>9000</v>
      </c>
      <c r="G69" s="95">
        <v>10000</v>
      </c>
      <c r="H69" s="9">
        <f t="shared" si="0"/>
        <v>11000</v>
      </c>
      <c r="I69" s="9">
        <f t="shared" si="0"/>
        <v>12100.000000000002</v>
      </c>
    </row>
    <row r="70" spans="1:9" x14ac:dyDescent="0.25">
      <c r="A70" s="121">
        <v>3235</v>
      </c>
      <c r="B70" s="121"/>
      <c r="C70" s="121"/>
      <c r="D70" s="78" t="s">
        <v>131</v>
      </c>
      <c r="E70" s="68">
        <v>2186.4699999999998</v>
      </c>
      <c r="F70" s="68">
        <v>2600</v>
      </c>
      <c r="G70" s="95">
        <v>3000</v>
      </c>
      <c r="H70" s="9">
        <f t="shared" si="0"/>
        <v>3300.0000000000005</v>
      </c>
      <c r="I70" s="9">
        <f t="shared" si="0"/>
        <v>3630.0000000000009</v>
      </c>
    </row>
    <row r="71" spans="1:9" x14ac:dyDescent="0.25">
      <c r="A71" s="121">
        <v>3236</v>
      </c>
      <c r="B71" s="121"/>
      <c r="C71" s="121"/>
      <c r="D71" s="78" t="s">
        <v>115</v>
      </c>
      <c r="E71" s="68">
        <v>3287.68</v>
      </c>
      <c r="F71" s="68">
        <v>3300</v>
      </c>
      <c r="G71" s="95">
        <v>4000</v>
      </c>
      <c r="H71" s="9">
        <f t="shared" ref="H71:I101" si="1">G71*1.1</f>
        <v>4400</v>
      </c>
      <c r="I71" s="9">
        <f t="shared" si="1"/>
        <v>4840</v>
      </c>
    </row>
    <row r="72" spans="1:9" x14ac:dyDescent="0.25">
      <c r="A72" s="121">
        <v>3237</v>
      </c>
      <c r="B72" s="121"/>
      <c r="C72" s="121"/>
      <c r="D72" s="78" t="s">
        <v>132</v>
      </c>
      <c r="E72" s="68">
        <v>10817.1</v>
      </c>
      <c r="F72" s="68">
        <v>1200</v>
      </c>
      <c r="G72" s="95">
        <v>1500</v>
      </c>
      <c r="H72" s="9">
        <f t="shared" si="1"/>
        <v>1650.0000000000002</v>
      </c>
      <c r="I72" s="9">
        <f t="shared" si="1"/>
        <v>1815.0000000000005</v>
      </c>
    </row>
    <row r="73" spans="1:9" x14ac:dyDescent="0.25">
      <c r="A73" s="121">
        <v>3238</v>
      </c>
      <c r="B73" s="121"/>
      <c r="C73" s="121"/>
      <c r="D73" s="78" t="s">
        <v>116</v>
      </c>
      <c r="E73" s="68">
        <v>2434.4499999999998</v>
      </c>
      <c r="F73" s="68">
        <v>600</v>
      </c>
      <c r="G73" s="95">
        <v>7500</v>
      </c>
      <c r="H73" s="9">
        <f t="shared" si="1"/>
        <v>8250</v>
      </c>
      <c r="I73" s="9">
        <f t="shared" si="1"/>
        <v>9075</v>
      </c>
    </row>
    <row r="74" spans="1:9" x14ac:dyDescent="0.25">
      <c r="A74" s="121">
        <v>3239</v>
      </c>
      <c r="B74" s="121"/>
      <c r="C74" s="121"/>
      <c r="D74" s="78" t="s">
        <v>133</v>
      </c>
      <c r="E74" s="68">
        <v>6970.32</v>
      </c>
      <c r="F74" s="68">
        <v>5800</v>
      </c>
      <c r="G74" s="95">
        <v>5000</v>
      </c>
      <c r="H74" s="9">
        <f t="shared" si="1"/>
        <v>5500</v>
      </c>
      <c r="I74" s="9">
        <f t="shared" si="1"/>
        <v>6050.0000000000009</v>
      </c>
    </row>
    <row r="75" spans="1:9" x14ac:dyDescent="0.25">
      <c r="A75" s="121">
        <v>3292</v>
      </c>
      <c r="B75" s="121"/>
      <c r="C75" s="121"/>
      <c r="D75" s="78" t="s">
        <v>134</v>
      </c>
      <c r="E75" s="68">
        <v>711.97</v>
      </c>
      <c r="F75" s="68">
        <v>750</v>
      </c>
      <c r="G75" s="95">
        <v>1000</v>
      </c>
      <c r="H75" s="9">
        <f t="shared" si="1"/>
        <v>1100</v>
      </c>
      <c r="I75" s="9">
        <f t="shared" si="1"/>
        <v>1210</v>
      </c>
    </row>
    <row r="76" spans="1:9" x14ac:dyDescent="0.25">
      <c r="A76" s="131">
        <v>3293</v>
      </c>
      <c r="B76" s="132"/>
      <c r="C76" s="133"/>
      <c r="D76" s="78" t="s">
        <v>135</v>
      </c>
      <c r="E76" s="68">
        <v>0</v>
      </c>
      <c r="F76" s="68">
        <v>1700</v>
      </c>
      <c r="G76" s="95">
        <v>2000</v>
      </c>
      <c r="H76" s="9">
        <f t="shared" si="1"/>
        <v>2200</v>
      </c>
      <c r="I76" s="9">
        <f t="shared" si="1"/>
        <v>2420</v>
      </c>
    </row>
    <row r="77" spans="1:9" x14ac:dyDescent="0.25">
      <c r="A77" s="121">
        <v>3295</v>
      </c>
      <c r="B77" s="121"/>
      <c r="C77" s="121"/>
      <c r="D77" s="78" t="s">
        <v>136</v>
      </c>
      <c r="E77" s="68">
        <v>167.58</v>
      </c>
      <c r="F77" s="68">
        <v>250</v>
      </c>
      <c r="G77" s="95">
        <v>500</v>
      </c>
      <c r="H77" s="9">
        <f t="shared" si="1"/>
        <v>550</v>
      </c>
      <c r="I77" s="9">
        <f t="shared" si="1"/>
        <v>605</v>
      </c>
    </row>
    <row r="78" spans="1:9" x14ac:dyDescent="0.25">
      <c r="A78" s="121">
        <v>3296</v>
      </c>
      <c r="B78" s="121"/>
      <c r="C78" s="121"/>
      <c r="D78" s="78" t="s">
        <v>137</v>
      </c>
      <c r="E78" s="68">
        <v>0</v>
      </c>
      <c r="F78" s="68">
        <v>700</v>
      </c>
      <c r="G78" s="95">
        <v>1000</v>
      </c>
      <c r="H78" s="9">
        <f t="shared" si="1"/>
        <v>1100</v>
      </c>
      <c r="I78" s="9">
        <f t="shared" si="1"/>
        <v>1210</v>
      </c>
    </row>
    <row r="79" spans="1:9" x14ac:dyDescent="0.25">
      <c r="A79" s="121">
        <v>3431</v>
      </c>
      <c r="B79" s="121"/>
      <c r="C79" s="121"/>
      <c r="D79" s="78" t="s">
        <v>138</v>
      </c>
      <c r="E79" s="68">
        <v>1383.93</v>
      </c>
      <c r="F79" s="68">
        <v>3500</v>
      </c>
      <c r="G79" s="95">
        <v>2500</v>
      </c>
      <c r="H79" s="9">
        <f t="shared" si="1"/>
        <v>2750</v>
      </c>
      <c r="I79" s="9">
        <f t="shared" si="1"/>
        <v>3025.0000000000005</v>
      </c>
    </row>
    <row r="80" spans="1:9" x14ac:dyDescent="0.25">
      <c r="A80" s="121">
        <v>4221</v>
      </c>
      <c r="B80" s="121"/>
      <c r="C80" s="121"/>
      <c r="D80" s="78" t="s">
        <v>139</v>
      </c>
      <c r="E80" s="68">
        <v>1431.83</v>
      </c>
      <c r="F80" s="68">
        <v>5600</v>
      </c>
      <c r="G80" s="95">
        <v>5500</v>
      </c>
      <c r="H80" s="9">
        <f t="shared" si="1"/>
        <v>6050.0000000000009</v>
      </c>
      <c r="I80" s="9">
        <f t="shared" si="1"/>
        <v>6655.0000000000018</v>
      </c>
    </row>
    <row r="81" spans="1:9" x14ac:dyDescent="0.25">
      <c r="A81" s="120" t="s">
        <v>103</v>
      </c>
      <c r="B81" s="120"/>
      <c r="C81" s="120"/>
      <c r="D81" s="81" t="s">
        <v>140</v>
      </c>
      <c r="E81" s="89">
        <v>950.4</v>
      </c>
      <c r="F81" s="89">
        <v>1500</v>
      </c>
      <c r="G81" s="89">
        <v>1500</v>
      </c>
      <c r="H81" s="85">
        <f t="shared" si="1"/>
        <v>1650.0000000000002</v>
      </c>
      <c r="I81" s="85">
        <f t="shared" si="1"/>
        <v>1815.0000000000005</v>
      </c>
    </row>
    <row r="82" spans="1:9" x14ac:dyDescent="0.25">
      <c r="A82" s="120" t="s">
        <v>119</v>
      </c>
      <c r="B82" s="120"/>
      <c r="C82" s="120"/>
      <c r="D82" s="81" t="s">
        <v>140</v>
      </c>
      <c r="E82" s="89">
        <v>950.4</v>
      </c>
      <c r="F82" s="89">
        <v>1500</v>
      </c>
      <c r="G82" s="89">
        <v>1500</v>
      </c>
      <c r="H82" s="85">
        <f t="shared" si="1"/>
        <v>1650.0000000000002</v>
      </c>
      <c r="I82" s="85">
        <f t="shared" si="1"/>
        <v>1815.0000000000005</v>
      </c>
    </row>
    <row r="83" spans="1:9" x14ac:dyDescent="0.25">
      <c r="A83" s="121">
        <v>3221</v>
      </c>
      <c r="B83" s="121"/>
      <c r="C83" s="121"/>
      <c r="D83" s="78" t="s">
        <v>113</v>
      </c>
      <c r="E83" s="68">
        <v>950.4</v>
      </c>
      <c r="F83" s="68">
        <v>1500</v>
      </c>
      <c r="G83" s="95">
        <v>1500</v>
      </c>
      <c r="H83" s="9">
        <f t="shared" si="1"/>
        <v>1650.0000000000002</v>
      </c>
      <c r="I83" s="9">
        <f t="shared" si="1"/>
        <v>1815.0000000000005</v>
      </c>
    </row>
    <row r="84" spans="1:9" x14ac:dyDescent="0.25">
      <c r="A84" s="120" t="s">
        <v>105</v>
      </c>
      <c r="B84" s="120"/>
      <c r="C84" s="120"/>
      <c r="D84" s="81" t="s">
        <v>141</v>
      </c>
      <c r="E84" s="89">
        <f>E85</f>
        <v>187414.83</v>
      </c>
      <c r="F84" s="89">
        <v>48655.67</v>
      </c>
      <c r="G84" s="89">
        <v>0</v>
      </c>
      <c r="H84" s="85">
        <f t="shared" si="1"/>
        <v>0</v>
      </c>
      <c r="I84" s="85">
        <f t="shared" si="1"/>
        <v>0</v>
      </c>
    </row>
    <row r="85" spans="1:9" ht="25.5" x14ac:dyDescent="0.25">
      <c r="A85" s="120" t="s">
        <v>119</v>
      </c>
      <c r="B85" s="120"/>
      <c r="C85" s="120"/>
      <c r="D85" s="81" t="s">
        <v>142</v>
      </c>
      <c r="E85" s="89">
        <f>SUM(E86:E100)</f>
        <v>187414.83</v>
      </c>
      <c r="F85" s="89">
        <v>48655.67</v>
      </c>
      <c r="G85" s="89">
        <v>0</v>
      </c>
      <c r="H85" s="85">
        <f t="shared" si="1"/>
        <v>0</v>
      </c>
      <c r="I85" s="85">
        <f t="shared" si="1"/>
        <v>0</v>
      </c>
    </row>
    <row r="86" spans="1:9" x14ac:dyDescent="0.25">
      <c r="A86" s="121">
        <v>3111</v>
      </c>
      <c r="B86" s="121"/>
      <c r="C86" s="121"/>
      <c r="D86" s="77" t="s">
        <v>109</v>
      </c>
      <c r="E86" s="68">
        <v>117761.58</v>
      </c>
      <c r="F86" s="68">
        <v>0</v>
      </c>
      <c r="G86" s="95">
        <v>0</v>
      </c>
      <c r="H86" s="9">
        <f t="shared" si="1"/>
        <v>0</v>
      </c>
      <c r="I86" s="9">
        <f t="shared" si="1"/>
        <v>0</v>
      </c>
    </row>
    <row r="87" spans="1:9" x14ac:dyDescent="0.25">
      <c r="A87" s="121">
        <v>3121</v>
      </c>
      <c r="B87" s="121"/>
      <c r="C87" s="121"/>
      <c r="D87" s="77" t="s">
        <v>110</v>
      </c>
      <c r="E87" s="68">
        <v>5147.3999999999996</v>
      </c>
      <c r="F87" s="68">
        <v>0</v>
      </c>
      <c r="G87" s="95">
        <v>0</v>
      </c>
      <c r="H87" s="9">
        <f t="shared" si="1"/>
        <v>0</v>
      </c>
      <c r="I87" s="9">
        <f t="shared" si="1"/>
        <v>0</v>
      </c>
    </row>
    <row r="88" spans="1:9" x14ac:dyDescent="0.25">
      <c r="A88" s="121">
        <v>3132</v>
      </c>
      <c r="B88" s="121"/>
      <c r="C88" s="121"/>
      <c r="D88" s="77" t="s">
        <v>154</v>
      </c>
      <c r="E88" s="68">
        <v>19430.66</v>
      </c>
      <c r="F88" s="68">
        <v>0</v>
      </c>
      <c r="G88" s="95">
        <v>0</v>
      </c>
      <c r="H88" s="9">
        <f t="shared" si="1"/>
        <v>0</v>
      </c>
      <c r="I88" s="9">
        <f t="shared" si="1"/>
        <v>0</v>
      </c>
    </row>
    <row r="89" spans="1:9" x14ac:dyDescent="0.25">
      <c r="A89" s="121">
        <v>3211</v>
      </c>
      <c r="B89" s="121"/>
      <c r="C89" s="121"/>
      <c r="D89" s="77" t="s">
        <v>154</v>
      </c>
      <c r="E89" s="68">
        <v>866.54</v>
      </c>
      <c r="F89" s="68">
        <v>0</v>
      </c>
      <c r="G89" s="95">
        <v>0</v>
      </c>
      <c r="H89" s="9">
        <f t="shared" si="1"/>
        <v>0</v>
      </c>
      <c r="I89" s="9">
        <f t="shared" si="1"/>
        <v>0</v>
      </c>
    </row>
    <row r="90" spans="1:9" x14ac:dyDescent="0.25">
      <c r="A90" s="121">
        <v>3212</v>
      </c>
      <c r="B90" s="121"/>
      <c r="C90" s="121"/>
      <c r="D90" s="77" t="s">
        <v>112</v>
      </c>
      <c r="E90" s="68">
        <v>9544.33</v>
      </c>
      <c r="F90" s="68">
        <v>0</v>
      </c>
      <c r="G90" s="95">
        <v>0</v>
      </c>
      <c r="H90" s="9">
        <f t="shared" si="1"/>
        <v>0</v>
      </c>
      <c r="I90" s="9">
        <f t="shared" si="1"/>
        <v>0</v>
      </c>
    </row>
    <row r="91" spans="1:9" x14ac:dyDescent="0.25">
      <c r="A91" s="121">
        <v>3213</v>
      </c>
      <c r="B91" s="121"/>
      <c r="C91" s="121"/>
      <c r="D91" s="77" t="s">
        <v>155</v>
      </c>
      <c r="E91" s="68">
        <v>3599.17</v>
      </c>
      <c r="F91" s="68">
        <v>0</v>
      </c>
      <c r="G91" s="95">
        <v>0</v>
      </c>
      <c r="H91" s="9">
        <f t="shared" si="1"/>
        <v>0</v>
      </c>
      <c r="I91" s="9">
        <f t="shared" si="1"/>
        <v>0</v>
      </c>
    </row>
    <row r="92" spans="1:9" x14ac:dyDescent="0.25">
      <c r="A92" s="121">
        <v>3221</v>
      </c>
      <c r="B92" s="121"/>
      <c r="C92" s="121"/>
      <c r="D92" s="77" t="s">
        <v>156</v>
      </c>
      <c r="E92" s="68">
        <v>9988.35</v>
      </c>
      <c r="F92" s="68">
        <v>0</v>
      </c>
      <c r="G92" s="95">
        <v>0</v>
      </c>
      <c r="H92" s="9">
        <f t="shared" si="1"/>
        <v>0</v>
      </c>
      <c r="I92" s="9">
        <f t="shared" si="1"/>
        <v>0</v>
      </c>
    </row>
    <row r="93" spans="1:9" x14ac:dyDescent="0.25">
      <c r="A93" s="121">
        <v>3222</v>
      </c>
      <c r="B93" s="121"/>
      <c r="C93" s="121"/>
      <c r="D93" s="77" t="s">
        <v>114</v>
      </c>
      <c r="E93" s="68">
        <v>13050</v>
      </c>
      <c r="F93" s="68">
        <v>19591.669999999998</v>
      </c>
      <c r="G93" s="95">
        <v>0</v>
      </c>
      <c r="H93" s="9">
        <f t="shared" si="1"/>
        <v>0</v>
      </c>
      <c r="I93" s="9">
        <f t="shared" si="1"/>
        <v>0</v>
      </c>
    </row>
    <row r="94" spans="1:9" x14ac:dyDescent="0.25">
      <c r="A94" s="121">
        <v>3224</v>
      </c>
      <c r="B94" s="121"/>
      <c r="C94" s="121"/>
      <c r="D94" s="77" t="s">
        <v>147</v>
      </c>
      <c r="E94" s="68">
        <v>774.52</v>
      </c>
      <c r="F94" s="68">
        <v>0</v>
      </c>
      <c r="G94" s="95">
        <v>0</v>
      </c>
      <c r="H94" s="9">
        <f t="shared" si="1"/>
        <v>0</v>
      </c>
      <c r="I94" s="9">
        <f t="shared" si="1"/>
        <v>0</v>
      </c>
    </row>
    <row r="95" spans="1:9" x14ac:dyDescent="0.25">
      <c r="A95" s="121">
        <v>3237</v>
      </c>
      <c r="B95" s="121"/>
      <c r="C95" s="121"/>
      <c r="D95" s="77" t="s">
        <v>151</v>
      </c>
      <c r="E95" s="68">
        <v>4223.53</v>
      </c>
      <c r="F95" s="68">
        <v>0</v>
      </c>
      <c r="G95" s="95">
        <v>0</v>
      </c>
      <c r="H95" s="9">
        <f t="shared" si="1"/>
        <v>0</v>
      </c>
      <c r="I95" s="9">
        <f t="shared" si="1"/>
        <v>0</v>
      </c>
    </row>
    <row r="96" spans="1:9" x14ac:dyDescent="0.25">
      <c r="A96" s="121">
        <v>3239</v>
      </c>
      <c r="B96" s="121"/>
      <c r="C96" s="121"/>
      <c r="D96" s="77" t="s">
        <v>133</v>
      </c>
      <c r="E96" s="68">
        <v>1200</v>
      </c>
      <c r="F96" s="68">
        <v>0</v>
      </c>
      <c r="G96" s="95">
        <v>0</v>
      </c>
      <c r="H96" s="9">
        <f t="shared" si="1"/>
        <v>0</v>
      </c>
      <c r="I96" s="9">
        <f t="shared" si="1"/>
        <v>0</v>
      </c>
    </row>
    <row r="97" spans="1:9" x14ac:dyDescent="0.25">
      <c r="A97" s="121">
        <v>3293</v>
      </c>
      <c r="B97" s="121"/>
      <c r="C97" s="121"/>
      <c r="D97" s="77" t="s">
        <v>135</v>
      </c>
      <c r="E97" s="68">
        <v>476.69</v>
      </c>
      <c r="F97" s="68">
        <v>0</v>
      </c>
      <c r="G97" s="95">
        <v>0</v>
      </c>
      <c r="H97" s="9">
        <f t="shared" si="1"/>
        <v>0</v>
      </c>
      <c r="I97" s="9">
        <f t="shared" si="1"/>
        <v>0</v>
      </c>
    </row>
    <row r="98" spans="1:9" x14ac:dyDescent="0.25">
      <c r="A98" s="121">
        <v>3431</v>
      </c>
      <c r="B98" s="121"/>
      <c r="C98" s="121"/>
      <c r="D98" s="77" t="s">
        <v>138</v>
      </c>
      <c r="E98" s="68">
        <v>45.4</v>
      </c>
      <c r="F98" s="68">
        <v>0</v>
      </c>
      <c r="G98" s="95">
        <v>0</v>
      </c>
      <c r="H98" s="9">
        <f t="shared" si="1"/>
        <v>0</v>
      </c>
      <c r="I98" s="9">
        <f t="shared" si="1"/>
        <v>0</v>
      </c>
    </row>
    <row r="99" spans="1:9" x14ac:dyDescent="0.25">
      <c r="A99" s="121">
        <v>4221</v>
      </c>
      <c r="B99" s="121"/>
      <c r="C99" s="121"/>
      <c r="D99" s="77" t="s">
        <v>139</v>
      </c>
      <c r="E99" s="68">
        <v>1306.6600000000001</v>
      </c>
      <c r="F99" s="68">
        <v>0</v>
      </c>
      <c r="G99" s="95">
        <v>0</v>
      </c>
      <c r="H99" s="9">
        <f t="shared" si="1"/>
        <v>0</v>
      </c>
      <c r="I99" s="9">
        <f t="shared" si="1"/>
        <v>0</v>
      </c>
    </row>
    <row r="100" spans="1:9" x14ac:dyDescent="0.25">
      <c r="A100" s="121"/>
      <c r="B100" s="121"/>
      <c r="C100" s="121"/>
      <c r="D100" s="77" t="s">
        <v>143</v>
      </c>
      <c r="E100" s="68">
        <v>0</v>
      </c>
      <c r="F100" s="68">
        <v>29063.62</v>
      </c>
      <c r="G100" s="95">
        <v>0</v>
      </c>
      <c r="H100" s="9">
        <f t="shared" si="1"/>
        <v>0</v>
      </c>
      <c r="I100" s="9">
        <f t="shared" si="1"/>
        <v>0</v>
      </c>
    </row>
    <row r="101" spans="1:9" x14ac:dyDescent="0.25">
      <c r="A101" s="134"/>
      <c r="B101" s="135"/>
      <c r="C101" s="136"/>
      <c r="D101" s="92" t="s">
        <v>153</v>
      </c>
      <c r="E101" s="89">
        <v>675</v>
      </c>
      <c r="F101" s="89">
        <v>0</v>
      </c>
      <c r="G101" s="89">
        <v>0</v>
      </c>
      <c r="H101" s="85">
        <f t="shared" si="1"/>
        <v>0</v>
      </c>
      <c r="I101" s="85">
        <f t="shared" si="1"/>
        <v>0</v>
      </c>
    </row>
  </sheetData>
  <mergeCells count="99">
    <mergeCell ref="A101:C101"/>
    <mergeCell ref="A86:C86"/>
    <mergeCell ref="A87:C87"/>
    <mergeCell ref="A88:C88"/>
    <mergeCell ref="A89:C89"/>
    <mergeCell ref="A90:C90"/>
    <mergeCell ref="A91:C91"/>
    <mergeCell ref="A92:C92"/>
    <mergeCell ref="A94:C94"/>
    <mergeCell ref="A95:C95"/>
    <mergeCell ref="A96:C96"/>
    <mergeCell ref="A97:C97"/>
    <mergeCell ref="A98:C98"/>
    <mergeCell ref="A99:C99"/>
    <mergeCell ref="A37:C37"/>
    <mergeCell ref="A39:C39"/>
    <mergeCell ref="A41:C41"/>
    <mergeCell ref="A49:C49"/>
    <mergeCell ref="A68:C68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85:C85"/>
    <mergeCell ref="A93:C93"/>
    <mergeCell ref="A100:C100"/>
    <mergeCell ref="A19:C19"/>
    <mergeCell ref="A40:C40"/>
    <mergeCell ref="A51:C51"/>
    <mergeCell ref="A76:C76"/>
    <mergeCell ref="A25:C25"/>
    <mergeCell ref="A27:C27"/>
    <mergeCell ref="A30:C30"/>
    <mergeCell ref="A31:C31"/>
    <mergeCell ref="A34:C34"/>
    <mergeCell ref="A33:C33"/>
    <mergeCell ref="A32:C32"/>
    <mergeCell ref="A35:C35"/>
    <mergeCell ref="A36:C36"/>
    <mergeCell ref="A80:C80"/>
    <mergeCell ref="A81:C81"/>
    <mergeCell ref="A82:C82"/>
    <mergeCell ref="A83:C83"/>
    <mergeCell ref="A84:C84"/>
    <mergeCell ref="A74:C74"/>
    <mergeCell ref="A75:C75"/>
    <mergeCell ref="A77:C77"/>
    <mergeCell ref="A78:C78"/>
    <mergeCell ref="A79:C79"/>
    <mergeCell ref="A69:C69"/>
    <mergeCell ref="A70:C70"/>
    <mergeCell ref="A71:C71"/>
    <mergeCell ref="A72:C72"/>
    <mergeCell ref="A73:C73"/>
    <mergeCell ref="A54:C54"/>
    <mergeCell ref="A55:C55"/>
    <mergeCell ref="A56:C56"/>
    <mergeCell ref="A57:C57"/>
    <mergeCell ref="A46:C46"/>
    <mergeCell ref="A47:C47"/>
    <mergeCell ref="A48:C48"/>
    <mergeCell ref="A50:C50"/>
    <mergeCell ref="A52:C52"/>
    <mergeCell ref="A38:C38"/>
    <mergeCell ref="A42:C42"/>
    <mergeCell ref="A43:C43"/>
    <mergeCell ref="A44:C44"/>
    <mergeCell ref="A45:C45"/>
    <mergeCell ref="A23:C23"/>
    <mergeCell ref="A24:C24"/>
    <mergeCell ref="A26:C26"/>
    <mergeCell ref="A28:C28"/>
    <mergeCell ref="A29:C29"/>
    <mergeCell ref="A8:C8"/>
    <mergeCell ref="A9:C9"/>
    <mergeCell ref="A12:C12"/>
    <mergeCell ref="A13:C13"/>
    <mergeCell ref="A15:C15"/>
    <mergeCell ref="A14:C14"/>
    <mergeCell ref="A3:I3"/>
    <mergeCell ref="A5:C5"/>
    <mergeCell ref="A6:C6"/>
    <mergeCell ref="A7:C7"/>
    <mergeCell ref="A1:J1"/>
    <mergeCell ref="A17:C17"/>
    <mergeCell ref="A18:C18"/>
    <mergeCell ref="A20:C20"/>
    <mergeCell ref="A22:C22"/>
    <mergeCell ref="A10:C10"/>
    <mergeCell ref="A11:C11"/>
    <mergeCell ref="A21:C21"/>
    <mergeCell ref="A16:C16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 Spužvica</cp:lastModifiedBy>
  <cp:lastPrinted>2024-11-22T11:59:05Z</cp:lastPrinted>
  <dcterms:created xsi:type="dcterms:W3CDTF">2022-08-12T12:51:27Z</dcterms:created>
  <dcterms:modified xsi:type="dcterms:W3CDTF">2024-11-22T12:09:56Z</dcterms:modified>
</cp:coreProperties>
</file>